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W:\Operations\Projects\EOIs\2020\Mowanjum Derby\Mowanjum EOI docs DRAFT by Patch\EOI docs for network and providers\"/>
    </mc:Choice>
  </mc:AlternateContent>
  <bookViews>
    <workbookView xWindow="0" yWindow="0" windowWidth="28800" windowHeight="12440"/>
  </bookViews>
  <sheets>
    <sheet name="Site budge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K11" i="1"/>
  <c r="J57" i="1" l="1"/>
  <c r="J56" i="1"/>
  <c r="K57" i="1"/>
  <c r="K56" i="1"/>
  <c r="K53" i="1"/>
  <c r="J53" i="1"/>
  <c r="K52" i="1"/>
  <c r="J52" i="1"/>
  <c r="F32" i="1" l="1"/>
  <c r="F30" i="1"/>
  <c r="F28" i="1"/>
  <c r="F26" i="1"/>
  <c r="F24" i="1"/>
  <c r="F23" i="1"/>
  <c r="F36" i="1" l="1"/>
  <c r="G32" i="1"/>
  <c r="G31" i="1"/>
  <c r="L86" i="1"/>
  <c r="L83" i="1"/>
  <c r="L81" i="1"/>
  <c r="L79" i="1"/>
  <c r="L77" i="1"/>
  <c r="L75" i="1"/>
  <c r="L73" i="1"/>
  <c r="L71" i="1"/>
  <c r="L69" i="1"/>
  <c r="L67" i="1"/>
  <c r="K65" i="1"/>
  <c r="K64" i="1"/>
  <c r="J65" i="1"/>
  <c r="J64" i="1"/>
  <c r="K61" i="1"/>
  <c r="J61" i="1"/>
  <c r="L46" i="1"/>
  <c r="L44" i="1"/>
  <c r="L39" i="1"/>
  <c r="I15" i="1"/>
  <c r="L61" i="1" l="1"/>
  <c r="L64" i="1"/>
  <c r="L65" i="1"/>
  <c r="J88" i="1"/>
  <c r="K88" i="1"/>
  <c r="L63" i="1"/>
  <c r="L56" i="1"/>
  <c r="L51" i="1"/>
  <c r="L50" i="1"/>
  <c r="L49" i="1"/>
  <c r="L48" i="1"/>
  <c r="L47" i="1"/>
  <c r="G29" i="1"/>
  <c r="G27" i="1"/>
  <c r="G25" i="1"/>
  <c r="G33" i="1" s="1"/>
  <c r="I20" i="1"/>
  <c r="J29" i="1" l="1"/>
  <c r="K36" i="1"/>
  <c r="K28" i="1"/>
  <c r="J30" i="1"/>
  <c r="J36" i="1"/>
  <c r="J37" i="1"/>
  <c r="K27" i="1"/>
  <c r="J28" i="1"/>
  <c r="J25" i="1"/>
  <c r="J26" i="1"/>
  <c r="K29" i="1"/>
  <c r="K26" i="1"/>
  <c r="J31" i="1"/>
  <c r="J32" i="1"/>
  <c r="K31" i="1"/>
  <c r="J27" i="1"/>
  <c r="G37" i="1"/>
  <c r="K37" i="1" s="1"/>
  <c r="K25" i="1"/>
  <c r="K32" i="1"/>
  <c r="K30" i="1"/>
  <c r="K24" i="1"/>
  <c r="J24" i="1"/>
  <c r="F33" i="1"/>
  <c r="K23" i="1"/>
  <c r="J23" i="1"/>
  <c r="L11" i="1"/>
  <c r="L53" i="1"/>
  <c r="L57" i="1"/>
  <c r="L52" i="1"/>
  <c r="L36" i="1" l="1"/>
  <c r="L27" i="1"/>
  <c r="L28" i="1"/>
  <c r="L30" i="1"/>
  <c r="L24" i="1"/>
  <c r="L32" i="1"/>
  <c r="L26" i="1"/>
  <c r="L37" i="1"/>
  <c r="K41" i="1"/>
  <c r="K90" i="1" s="1"/>
  <c r="L31" i="1"/>
  <c r="L25" i="1"/>
  <c r="L29" i="1"/>
  <c r="J41" i="1"/>
  <c r="J90" i="1" s="1"/>
  <c r="L23" i="1"/>
  <c r="L88" i="1"/>
  <c r="L41" i="1" l="1"/>
  <c r="L90" i="1" s="1"/>
</calcChain>
</file>

<file path=xl/sharedStrings.xml><?xml version="1.0" encoding="utf-8"?>
<sst xmlns="http://schemas.openxmlformats.org/spreadsheetml/2006/main" count="119" uniqueCount="103">
  <si>
    <t>BUDGET TEMPLATE</t>
  </si>
  <si>
    <t>TOTAL</t>
  </si>
  <si>
    <t>Legal name of organisation:</t>
  </si>
  <si>
    <t>A</t>
  </si>
  <si>
    <t>Name of authorised person submitting this budget:</t>
  </si>
  <si>
    <t>No of age 4</t>
  </si>
  <si>
    <t>No of age 5</t>
  </si>
  <si>
    <t>Position of authorised person submitting this budget:</t>
  </si>
  <si>
    <t xml:space="preserve">Please provide detailed budget assumptions </t>
  </si>
  <si>
    <t>$</t>
  </si>
  <si>
    <t>Salaries and Wages (include all on-costs &amp; allowances)</t>
  </si>
  <si>
    <t>B</t>
  </si>
  <si>
    <t xml:space="preserve">Coordinator </t>
  </si>
  <si>
    <r>
      <t xml:space="preserve">EFT- </t>
    </r>
    <r>
      <rPr>
        <i/>
        <sz val="8"/>
        <rFont val="Arial"/>
        <family val="2"/>
      </rPr>
      <t xml:space="preserve">minimum 0.8 </t>
    </r>
  </si>
  <si>
    <t>Salary + oncosts pa</t>
  </si>
  <si>
    <t>*Minimum of 2 Tutors required</t>
  </si>
  <si>
    <t>C</t>
  </si>
  <si>
    <t>Tutors (on traineeships)</t>
  </si>
  <si>
    <t>Trainee Tutor numbers</t>
  </si>
  <si>
    <t>Hourly rate inc oncosts</t>
  </si>
  <si>
    <t>Minimum hours per week required to complete traineeship</t>
  </si>
  <si>
    <t>D</t>
  </si>
  <si>
    <t>Tutors (Not on traineeships)</t>
  </si>
  <si>
    <t>Non-trainee (casual) Tutor numbers</t>
  </si>
  <si>
    <t>Indicative number of children per home Tutor</t>
  </si>
  <si>
    <t>Hrs/yr Age 4</t>
  </si>
  <si>
    <t>Hrs/yr age 5</t>
  </si>
  <si>
    <t xml:space="preserve">Home visits Age 4 - 1.2 hours weekly for the first 6 weeks </t>
  </si>
  <si>
    <t xml:space="preserve">Home visits Age 4 - 1.2 hours fortnightly from Week 7 </t>
  </si>
  <si>
    <t xml:space="preserve">Home visits Age 5 - 1.5 hours fortnightly </t>
  </si>
  <si>
    <t xml:space="preserve">Tutor training Age 4 - 3hrs weekly per Tutor plus 1hr weekly supervision &amp; admin </t>
  </si>
  <si>
    <t xml:space="preserve">Tutor training Age 5 - 3hrs fortnightly per Tutor plus 1hr weekly supervision &amp; admin </t>
  </si>
  <si>
    <t>Group Meeting  Age 4 - fortnighty for 3 hours from Week 7</t>
  </si>
  <si>
    <t>Group Meeting  Age 5 - monthly for 3 hours</t>
  </si>
  <si>
    <t xml:space="preserve">Additional professional development for Age 4 Tutors X 2 days </t>
  </si>
  <si>
    <t>Pre and post program delivery 4 weeks x 15hrs</t>
  </si>
  <si>
    <t>Tutors full time</t>
  </si>
  <si>
    <t>E</t>
  </si>
  <si>
    <t>Child minding for Group Meetings</t>
  </si>
  <si>
    <t>Yr 1 hrs</t>
  </si>
  <si>
    <t>Yr 2 hrs</t>
  </si>
  <si>
    <t>Age 4</t>
  </si>
  <si>
    <t>Age 5</t>
  </si>
  <si>
    <t>F</t>
  </si>
  <si>
    <r>
      <t xml:space="preserve">Other employment, </t>
    </r>
    <r>
      <rPr>
        <i/>
        <sz val="9"/>
        <color indexed="8"/>
        <rFont val="Arial"/>
        <family val="2"/>
      </rPr>
      <t>please specify</t>
    </r>
  </si>
  <si>
    <t>Total employment costs</t>
  </si>
  <si>
    <t>Other Expenses</t>
  </si>
  <si>
    <t>G</t>
  </si>
  <si>
    <t>Accommodation</t>
  </si>
  <si>
    <t>H</t>
  </si>
  <si>
    <t>Audit</t>
  </si>
  <si>
    <t>I</t>
  </si>
  <si>
    <t>Licence fee to HIPPY Australia</t>
  </si>
  <si>
    <t>Materials for HIPPY Activities</t>
  </si>
  <si>
    <t>J</t>
  </si>
  <si>
    <t>Storybooks</t>
  </si>
  <si>
    <t>No per child</t>
  </si>
  <si>
    <t>Site copies</t>
  </si>
  <si>
    <t>Prices</t>
  </si>
  <si>
    <t xml:space="preserve">Year 1 (age 4) </t>
  </si>
  <si>
    <t>Year 2 (age 5)</t>
  </si>
  <si>
    <t>K</t>
  </si>
  <si>
    <t>Activity packets</t>
  </si>
  <si>
    <t>Year 1 (age 4)</t>
  </si>
  <si>
    <t>L</t>
  </si>
  <si>
    <t>Plastic shapes</t>
  </si>
  <si>
    <t>No      Yr 1</t>
  </si>
  <si>
    <t>No      Yr 2</t>
  </si>
  <si>
    <t>Merchandise for children (optional)</t>
  </si>
  <si>
    <t>Merchandise for staff (optional pack for 5 staff)</t>
  </si>
  <si>
    <t>M</t>
  </si>
  <si>
    <t>Materials - other</t>
  </si>
  <si>
    <t>N</t>
  </si>
  <si>
    <t>Meeting expenses</t>
  </si>
  <si>
    <t>O</t>
  </si>
  <si>
    <t>Motor vehicle costs</t>
  </si>
  <si>
    <t>P</t>
  </si>
  <si>
    <t>Office equipment</t>
  </si>
  <si>
    <t>Q</t>
  </si>
  <si>
    <t>Organisational support</t>
  </si>
  <si>
    <t>eg Mgt, HR, IT, payroll, finance</t>
  </si>
  <si>
    <t>R</t>
  </si>
  <si>
    <t>Printing &amp; stationery</t>
  </si>
  <si>
    <t>S</t>
  </si>
  <si>
    <t>Telephone, fax &amp; internet</t>
  </si>
  <si>
    <t>T</t>
  </si>
  <si>
    <t>Travel</t>
  </si>
  <si>
    <t>U</t>
  </si>
  <si>
    <t>Utilities</t>
  </si>
  <si>
    <t>V</t>
  </si>
  <si>
    <t>Other administration expenses (including setup costs)</t>
  </si>
  <si>
    <t>Specify:</t>
  </si>
  <si>
    <t>Total other expenses</t>
  </si>
  <si>
    <t>Total expenses fron HIPPY activities</t>
  </si>
  <si>
    <t>Additional professional development for Age 5 Tutors (Pathways to Possibilities, employment skills development)</t>
  </si>
  <si>
    <t>Year 1 2021</t>
  </si>
  <si>
    <t>2021</t>
  </si>
  <si>
    <t>2022</t>
  </si>
  <si>
    <t>Year 2 2022</t>
  </si>
  <si>
    <t xml:space="preserve">Estimated Expenditure </t>
  </si>
  <si>
    <t xml:space="preserve">2020 Cohort </t>
  </si>
  <si>
    <t>Funding provided for sites  commencing calendar year 2021</t>
  </si>
  <si>
    <t>2021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</si>
</sst>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1" formatCode="_-* #,##0_-;\-* #,##0_-;_-* &quot;-&quot;_-;_-@_-"/>
    <numFmt numFmtId="164" formatCode="#,##0.00_ ;[Red]\-#,##0.00\ "/>
    <numFmt numFmtId="165" formatCode="#,##0_ ;[Red]\-#,##0\ "/>
    <numFmt numFmtId="166" formatCode="[$-F800]dddd\,\ mmmm\ dd\,\ yyyy"/>
  </numFmts>
  <fonts count="19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u/>
      <sz val="11"/>
      <color indexed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9"/>
      <color indexed="8"/>
      <name val="Arial"/>
      <family val="2"/>
    </font>
    <font>
      <b/>
      <sz val="10"/>
      <color rgb="FFFF000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</cellStyleXfs>
  <cellXfs count="160">
    <xf numFmtId="0" fontId="0" fillId="0" borderId="0" xfId="0"/>
    <xf numFmtId="0" fontId="2" fillId="2" borderId="1" xfId="1" applyFont="1" applyFill="1" applyBorder="1" applyAlignment="1" applyProtection="1">
      <alignment horizontal="center" textRotation="90" wrapText="1"/>
    </xf>
    <xf numFmtId="49" fontId="5" fillId="0" borderId="5" xfId="2" applyNumberFormat="1" applyFont="1" applyBorder="1" applyAlignment="1" applyProtection="1">
      <alignment horizontal="center" wrapText="1"/>
    </xf>
    <xf numFmtId="0" fontId="5" fillId="0" borderId="6" xfId="2" applyFont="1" applyBorder="1" applyAlignment="1" applyProtection="1">
      <alignment horizontal="center" wrapText="1"/>
    </xf>
    <xf numFmtId="0" fontId="7" fillId="3" borderId="9" xfId="2" applyFont="1" applyFill="1" applyBorder="1" applyAlignment="1" applyProtection="1">
      <alignment wrapText="1"/>
    </xf>
    <xf numFmtId="0" fontId="7" fillId="3" borderId="0" xfId="2" applyFont="1" applyFill="1" applyAlignment="1" applyProtection="1">
      <alignment wrapText="1"/>
    </xf>
    <xf numFmtId="0" fontId="2" fillId="2" borderId="1" xfId="1" applyFont="1" applyFill="1" applyBorder="1" applyAlignment="1" applyProtection="1">
      <alignment horizontal="center" wrapText="1"/>
    </xf>
    <xf numFmtId="0" fontId="5" fillId="2" borderId="1" xfId="2" applyFont="1" applyFill="1" applyBorder="1" applyAlignment="1" applyProtection="1">
      <alignment horizontal="center" wrapText="1"/>
    </xf>
    <xf numFmtId="0" fontId="5" fillId="4" borderId="1" xfId="2" applyFont="1" applyFill="1" applyBorder="1" applyAlignment="1" applyProtection="1">
      <alignment horizontal="center" vertical="center" textRotation="90" wrapText="1"/>
    </xf>
    <xf numFmtId="0" fontId="7" fillId="4" borderId="0" xfId="2" applyFont="1" applyFill="1" applyBorder="1" applyAlignment="1" applyProtection="1">
      <alignment wrapText="1"/>
    </xf>
    <xf numFmtId="0" fontId="8" fillId="4" borderId="0" xfId="2" applyFont="1" applyFill="1" applyBorder="1" applyAlignment="1" applyProtection="1">
      <alignment wrapText="1"/>
    </xf>
    <xf numFmtId="3" fontId="7" fillId="4" borderId="16" xfId="2" applyNumberFormat="1" applyFont="1" applyFill="1" applyBorder="1" applyAlignment="1" applyProtection="1">
      <alignment horizontal="center" wrapText="1"/>
    </xf>
    <xf numFmtId="0" fontId="5" fillId="4" borderId="17" xfId="2" applyFont="1" applyFill="1" applyBorder="1" applyAlignment="1" applyProtection="1">
      <alignment wrapText="1"/>
    </xf>
    <xf numFmtId="0" fontId="5" fillId="4" borderId="22" xfId="2" applyFont="1" applyFill="1" applyBorder="1" applyAlignment="1" applyProtection="1">
      <alignment horizontal="center" vertical="center" textRotation="90" wrapText="1"/>
    </xf>
    <xf numFmtId="0" fontId="7" fillId="4" borderId="23" xfId="2" applyFont="1" applyFill="1" applyBorder="1" applyAlignment="1" applyProtection="1">
      <alignment wrapText="1"/>
    </xf>
    <xf numFmtId="0" fontId="8" fillId="4" borderId="23" xfId="2" applyFont="1" applyFill="1" applyBorder="1" applyAlignment="1" applyProtection="1">
      <alignment wrapText="1"/>
    </xf>
    <xf numFmtId="3" fontId="7" fillId="4" borderId="15" xfId="2" applyNumberFormat="1" applyFont="1" applyFill="1" applyBorder="1" applyAlignment="1" applyProtection="1">
      <alignment horizontal="center" wrapText="1"/>
    </xf>
    <xf numFmtId="41" fontId="5" fillId="4" borderId="13" xfId="2" applyNumberFormat="1" applyFont="1" applyFill="1" applyBorder="1" applyAlignment="1" applyProtection="1">
      <alignment wrapText="1"/>
    </xf>
    <xf numFmtId="0" fontId="5" fillId="4" borderId="28" xfId="2" applyFont="1" applyFill="1" applyBorder="1" applyAlignment="1" applyProtection="1">
      <alignment horizontal="center" vertical="center" textRotation="90" wrapText="1"/>
    </xf>
    <xf numFmtId="0" fontId="7" fillId="4" borderId="29" xfId="2" applyFont="1" applyFill="1" applyBorder="1" applyAlignment="1" applyProtection="1">
      <alignment wrapText="1"/>
    </xf>
    <xf numFmtId="3" fontId="7" fillId="4" borderId="30" xfId="2" applyNumberFormat="1" applyFont="1" applyFill="1" applyBorder="1" applyAlignment="1" applyProtection="1">
      <alignment horizontal="center" wrapText="1"/>
    </xf>
    <xf numFmtId="0" fontId="5" fillId="4" borderId="31" xfId="2" applyFont="1" applyFill="1" applyBorder="1" applyAlignment="1" applyProtection="1">
      <alignment wrapText="1"/>
    </xf>
    <xf numFmtId="0" fontId="8" fillId="5" borderId="33" xfId="2" applyFont="1" applyFill="1" applyBorder="1" applyAlignment="1" applyProtection="1">
      <alignment wrapText="1"/>
    </xf>
    <xf numFmtId="0" fontId="5" fillId="5" borderId="34" xfId="2" applyFont="1" applyFill="1" applyBorder="1" applyAlignment="1" applyProtection="1">
      <alignment horizontal="center" wrapText="1"/>
    </xf>
    <xf numFmtId="0" fontId="8" fillId="0" borderId="35" xfId="2" applyFont="1" applyBorder="1" applyAlignment="1" applyProtection="1">
      <alignment wrapText="1"/>
    </xf>
    <xf numFmtId="0" fontId="8" fillId="5" borderId="0" xfId="2" applyFont="1" applyFill="1" applyBorder="1" applyAlignment="1" applyProtection="1">
      <alignment wrapText="1"/>
    </xf>
    <xf numFmtId="0" fontId="8" fillId="5" borderId="11" xfId="2" applyFont="1" applyFill="1" applyBorder="1" applyAlignment="1" applyProtection="1">
      <alignment wrapText="1"/>
    </xf>
    <xf numFmtId="3" fontId="5" fillId="5" borderId="36" xfId="2" applyNumberFormat="1" applyFont="1" applyFill="1" applyBorder="1" applyAlignment="1" applyProtection="1">
      <alignment horizontal="center" wrapText="1"/>
    </xf>
    <xf numFmtId="3" fontId="5" fillId="5" borderId="37" xfId="2" applyNumberFormat="1" applyFont="1" applyFill="1" applyBorder="1" applyAlignment="1" applyProtection="1">
      <alignment horizontal="center" wrapText="1"/>
    </xf>
    <xf numFmtId="0" fontId="8" fillId="0" borderId="38" xfId="2" applyFont="1" applyBorder="1" applyAlignment="1" applyProtection="1">
      <alignment wrapText="1"/>
    </xf>
    <xf numFmtId="0" fontId="5" fillId="2" borderId="32" xfId="2" applyFont="1" applyFill="1" applyBorder="1" applyAlignment="1" applyProtection="1">
      <alignment horizontal="center" wrapText="1"/>
    </xf>
    <xf numFmtId="0" fontId="11" fillId="5" borderId="0" xfId="2" applyFont="1" applyFill="1" applyBorder="1" applyAlignment="1" applyProtection="1">
      <alignment wrapText="1"/>
    </xf>
    <xf numFmtId="3" fontId="7" fillId="5" borderId="39" xfId="2" applyNumberFormat="1" applyFont="1" applyFill="1" applyBorder="1" applyAlignment="1" applyProtection="1">
      <alignment wrapText="1"/>
    </xf>
    <xf numFmtId="0" fontId="5" fillId="5" borderId="40" xfId="2" applyFont="1" applyFill="1" applyBorder="1" applyAlignment="1" applyProtection="1">
      <alignment wrapText="1"/>
    </xf>
    <xf numFmtId="0" fontId="5" fillId="5" borderId="1" xfId="2" applyFont="1" applyFill="1" applyBorder="1" applyAlignment="1" applyProtection="1">
      <alignment wrapText="1"/>
    </xf>
    <xf numFmtId="0" fontId="12" fillId="5" borderId="0" xfId="2" applyFont="1" applyFill="1" applyBorder="1" applyAlignment="1" applyProtection="1">
      <alignment wrapText="1"/>
    </xf>
    <xf numFmtId="164" fontId="7" fillId="0" borderId="6" xfId="2" applyNumberFormat="1" applyFont="1" applyFill="1" applyBorder="1" applyAlignment="1" applyProtection="1">
      <alignment horizontal="center" wrapText="1"/>
      <protection locked="0"/>
    </xf>
    <xf numFmtId="165" fontId="5" fillId="5" borderId="37" xfId="2" applyNumberFormat="1" applyFont="1" applyFill="1" applyBorder="1" applyAlignment="1" applyProtection="1">
      <alignment horizontal="center" wrapText="1"/>
    </xf>
    <xf numFmtId="0" fontId="7" fillId="5" borderId="0" xfId="2" applyFont="1" applyFill="1" applyBorder="1" applyAlignment="1" applyProtection="1">
      <alignment wrapText="1"/>
    </xf>
    <xf numFmtId="0" fontId="13" fillId="5" borderId="0" xfId="2" applyFont="1" applyFill="1" applyBorder="1" applyAlignment="1" applyProtection="1">
      <alignment wrapText="1"/>
    </xf>
    <xf numFmtId="0" fontId="7" fillId="0" borderId="6" xfId="2" applyFont="1" applyFill="1" applyBorder="1" applyAlignment="1" applyProtection="1">
      <alignment wrapText="1"/>
      <protection locked="0"/>
    </xf>
    <xf numFmtId="3" fontId="7" fillId="5" borderId="41" xfId="2" applyNumberFormat="1" applyFont="1" applyFill="1" applyBorder="1" applyAlignment="1" applyProtection="1">
      <alignment horizontal="center" wrapText="1"/>
    </xf>
    <xf numFmtId="3" fontId="7" fillId="5" borderId="16" xfId="2" applyNumberFormat="1" applyFont="1" applyFill="1" applyBorder="1" applyAlignment="1" applyProtection="1">
      <alignment horizontal="center" wrapText="1"/>
    </xf>
    <xf numFmtId="165" fontId="5" fillId="5" borderId="17" xfId="2" applyNumberFormat="1" applyFont="1" applyFill="1" applyBorder="1" applyAlignment="1" applyProtection="1">
      <alignment horizontal="center" wrapText="1"/>
    </xf>
    <xf numFmtId="3" fontId="7" fillId="0" borderId="6" xfId="2" applyNumberFormat="1" applyFont="1" applyFill="1" applyBorder="1" applyAlignment="1" applyProtection="1">
      <alignment horizontal="center" wrapText="1"/>
      <protection locked="0"/>
    </xf>
    <xf numFmtId="0" fontId="14" fillId="5" borderId="0" xfId="2" applyFont="1" applyFill="1" applyBorder="1" applyAlignment="1" applyProtection="1">
      <alignment wrapText="1"/>
    </xf>
    <xf numFmtId="164" fontId="7" fillId="0" borderId="6" xfId="2" applyNumberFormat="1" applyFont="1" applyFill="1" applyBorder="1" applyAlignment="1" applyProtection="1">
      <alignment wrapText="1"/>
      <protection locked="0"/>
    </xf>
    <xf numFmtId="2" fontId="7" fillId="5" borderId="0" xfId="2" applyNumberFormat="1" applyFont="1" applyFill="1" applyBorder="1" applyAlignment="1" applyProtection="1">
      <alignment wrapText="1"/>
    </xf>
    <xf numFmtId="1" fontId="7" fillId="5" borderId="0" xfId="2" applyNumberFormat="1" applyFont="1" applyFill="1" applyBorder="1" applyAlignment="1" applyProtection="1">
      <alignment wrapText="1"/>
    </xf>
    <xf numFmtId="0" fontId="3" fillId="5" borderId="0" xfId="2" applyFill="1" applyBorder="1" applyAlignment="1" applyProtection="1">
      <alignment wrapText="1"/>
    </xf>
    <xf numFmtId="0" fontId="15" fillId="5" borderId="1" xfId="2" applyFont="1" applyFill="1" applyBorder="1" applyAlignment="1" applyProtection="1">
      <alignment wrapText="1"/>
    </xf>
    <xf numFmtId="0" fontId="16" fillId="5" borderId="42" xfId="2" applyFont="1" applyFill="1" applyBorder="1" applyAlignment="1" applyProtection="1"/>
    <xf numFmtId="0" fontId="7" fillId="5" borderId="29" xfId="2" applyFont="1" applyFill="1" applyBorder="1" applyAlignment="1" applyProtection="1">
      <alignment wrapText="1"/>
    </xf>
    <xf numFmtId="0" fontId="16" fillId="5" borderId="29" xfId="2" applyFont="1" applyFill="1" applyBorder="1" applyAlignment="1" applyProtection="1">
      <alignment wrapText="1"/>
    </xf>
    <xf numFmtId="0" fontId="16" fillId="5" borderId="29" xfId="2" applyFont="1" applyFill="1" applyBorder="1" applyAlignment="1" applyProtection="1">
      <alignment horizontal="center" wrapText="1"/>
    </xf>
    <xf numFmtId="0" fontId="16" fillId="5" borderId="43" xfId="2" applyFont="1" applyFill="1" applyBorder="1" applyAlignment="1" applyProtection="1">
      <alignment horizontal="center" wrapText="1"/>
    </xf>
    <xf numFmtId="0" fontId="16" fillId="5" borderId="0" xfId="2" applyFont="1" applyFill="1" applyBorder="1" applyAlignment="1" applyProtection="1">
      <alignment wrapText="1"/>
    </xf>
    <xf numFmtId="0" fontId="16" fillId="5" borderId="9" xfId="2" applyFont="1" applyFill="1" applyBorder="1" applyAlignment="1" applyProtection="1">
      <alignment wrapText="1"/>
    </xf>
    <xf numFmtId="0" fontId="16" fillId="5" borderId="41" xfId="2" applyFont="1" applyFill="1" applyBorder="1" applyAlignment="1" applyProtection="1">
      <alignment wrapText="1"/>
    </xf>
    <xf numFmtId="164" fontId="16" fillId="5" borderId="0" xfId="2" applyNumberFormat="1" applyFont="1" applyFill="1" applyBorder="1" applyAlignment="1" applyProtection="1">
      <alignment horizontal="center" wrapText="1"/>
    </xf>
    <xf numFmtId="164" fontId="16" fillId="5" borderId="41" xfId="2" applyNumberFormat="1" applyFont="1" applyFill="1" applyBorder="1" applyAlignment="1" applyProtection="1">
      <alignment horizontal="center" wrapText="1"/>
    </xf>
    <xf numFmtId="164" fontId="16" fillId="5" borderId="23" xfId="2" applyNumberFormat="1" applyFont="1" applyFill="1" applyBorder="1" applyAlignment="1" applyProtection="1">
      <alignment horizontal="center" wrapText="1"/>
    </xf>
    <xf numFmtId="164" fontId="16" fillId="5" borderId="14" xfId="2" applyNumberFormat="1" applyFont="1" applyFill="1" applyBorder="1" applyAlignment="1" applyProtection="1">
      <alignment horizontal="center" wrapText="1"/>
    </xf>
    <xf numFmtId="0" fontId="12" fillId="5" borderId="0" xfId="2" applyFont="1" applyFill="1" applyBorder="1" applyAlignment="1" applyProtection="1">
      <alignment horizontal="center" wrapText="1"/>
    </xf>
    <xf numFmtId="0" fontId="7" fillId="5" borderId="0" xfId="2" applyFont="1" applyFill="1" applyBorder="1" applyAlignment="1" applyProtection="1">
      <alignment horizontal="right" wrapText="1"/>
    </xf>
    <xf numFmtId="165" fontId="16" fillId="5" borderId="0" xfId="2" applyNumberFormat="1" applyFont="1" applyFill="1" applyBorder="1" applyAlignment="1" applyProtection="1">
      <alignment horizontal="center" wrapText="1"/>
    </xf>
    <xf numFmtId="0" fontId="16" fillId="5" borderId="0" xfId="2" applyFont="1" applyFill="1" applyBorder="1" applyAlignment="1" applyProtection="1">
      <alignment horizontal="center" wrapText="1"/>
    </xf>
    <xf numFmtId="3" fontId="7" fillId="5" borderId="15" xfId="2" applyNumberFormat="1" applyFont="1" applyFill="1" applyBorder="1" applyAlignment="1" applyProtection="1">
      <alignment horizontal="center" wrapText="1"/>
    </xf>
    <xf numFmtId="0" fontId="8" fillId="5" borderId="41" xfId="2" applyFont="1" applyFill="1" applyBorder="1" applyAlignment="1" applyProtection="1">
      <alignment wrapText="1"/>
    </xf>
    <xf numFmtId="3" fontId="7" fillId="5" borderId="20" xfId="2" applyNumberFormat="1" applyFont="1" applyFill="1" applyBorder="1" applyAlignment="1" applyProtection="1">
      <alignment horizontal="center" wrapText="1"/>
    </xf>
    <xf numFmtId="165" fontId="5" fillId="5" borderId="19" xfId="2" applyNumberFormat="1" applyFont="1" applyFill="1" applyBorder="1" applyAlignment="1" applyProtection="1">
      <alignment horizontal="center" wrapText="1"/>
    </xf>
    <xf numFmtId="3" fontId="7" fillId="5" borderId="30" xfId="2" applyNumberFormat="1" applyFont="1" applyFill="1" applyBorder="1" applyAlignment="1" applyProtection="1">
      <alignment horizontal="center" wrapText="1"/>
    </xf>
    <xf numFmtId="8" fontId="16" fillId="5" borderId="0" xfId="2" applyNumberFormat="1" applyFont="1" applyFill="1" applyBorder="1" applyAlignment="1" applyProtection="1">
      <alignment wrapText="1"/>
    </xf>
    <xf numFmtId="0" fontId="7" fillId="0" borderId="1" xfId="2" applyFont="1" applyBorder="1" applyAlignment="1" applyProtection="1">
      <alignment wrapText="1"/>
      <protection locked="0"/>
    </xf>
    <xf numFmtId="0" fontId="8" fillId="0" borderId="0" xfId="2" applyFont="1" applyBorder="1" applyAlignment="1" applyProtection="1">
      <alignment wrapText="1"/>
      <protection locked="0"/>
    </xf>
    <xf numFmtId="0" fontId="8" fillId="0" borderId="41" xfId="2" applyFont="1" applyBorder="1" applyAlignment="1" applyProtection="1">
      <alignment wrapText="1"/>
      <protection locked="0"/>
    </xf>
    <xf numFmtId="0" fontId="12" fillId="5" borderId="0" xfId="2" applyFont="1" applyFill="1" applyBorder="1" applyAlignment="1" applyProtection="1">
      <alignment horizontal="left" wrapText="1"/>
    </xf>
    <xf numFmtId="8" fontId="16" fillId="5" borderId="0" xfId="2" applyNumberFormat="1" applyFont="1" applyFill="1" applyBorder="1" applyAlignment="1" applyProtection="1">
      <alignment horizontal="left" wrapText="1"/>
    </xf>
    <xf numFmtId="3" fontId="7" fillId="5" borderId="45" xfId="2" applyNumberFormat="1" applyFont="1" applyFill="1" applyBorder="1" applyAlignment="1" applyProtection="1">
      <alignment horizontal="center" wrapText="1"/>
    </xf>
    <xf numFmtId="0" fontId="18" fillId="5" borderId="0" xfId="2" applyFont="1" applyFill="1" applyBorder="1" applyAlignment="1" applyProtection="1">
      <alignment wrapText="1"/>
    </xf>
    <xf numFmtId="0" fontId="5" fillId="5" borderId="10" xfId="2" applyFont="1" applyFill="1" applyBorder="1" applyAlignment="1" applyProtection="1">
      <alignment wrapText="1"/>
    </xf>
    <xf numFmtId="0" fontId="7" fillId="5" borderId="11" xfId="2" applyFont="1" applyFill="1" applyBorder="1" applyAlignment="1" applyProtection="1">
      <alignment wrapText="1"/>
    </xf>
    <xf numFmtId="0" fontId="7" fillId="5" borderId="38" xfId="2" applyFont="1" applyFill="1" applyBorder="1" applyAlignment="1" applyProtection="1">
      <alignment wrapText="1"/>
    </xf>
    <xf numFmtId="0" fontId="5" fillId="5" borderId="46" xfId="2" applyFont="1" applyFill="1" applyBorder="1" applyAlignment="1" applyProtection="1">
      <alignment horizontal="center" wrapText="1"/>
    </xf>
    <xf numFmtId="41" fontId="7" fillId="5" borderId="38" xfId="2" applyNumberFormat="1" applyFont="1" applyFill="1" applyBorder="1" applyAlignment="1" applyProtection="1">
      <alignment horizontal="center" wrapText="1"/>
    </xf>
    <xf numFmtId="41" fontId="7" fillId="5" borderId="45" xfId="2" applyNumberFormat="1" applyFont="1" applyFill="1" applyBorder="1" applyAlignment="1" applyProtection="1">
      <alignment horizontal="center" wrapText="1"/>
    </xf>
    <xf numFmtId="41" fontId="5" fillId="5" borderId="46" xfId="2" applyNumberFormat="1" applyFont="1" applyFill="1" applyBorder="1" applyAlignment="1" applyProtection="1">
      <alignment horizontal="center" wrapText="1"/>
    </xf>
    <xf numFmtId="0" fontId="5" fillId="2" borderId="10" xfId="2" applyFont="1" applyFill="1" applyBorder="1" applyAlignment="1" applyProtection="1">
      <alignment horizontal="center" wrapText="1"/>
    </xf>
    <xf numFmtId="0" fontId="5" fillId="3" borderId="0" xfId="2" applyFont="1" applyFill="1" applyAlignment="1" applyProtection="1">
      <alignment horizontal="center" wrapText="1"/>
    </xf>
    <xf numFmtId="0" fontId="5" fillId="3" borderId="0" xfId="2" applyFont="1" applyFill="1" applyAlignment="1" applyProtection="1">
      <alignment wrapText="1"/>
    </xf>
    <xf numFmtId="3" fontId="7" fillId="3" borderId="0" xfId="2" applyNumberFormat="1" applyFont="1" applyFill="1" applyAlignment="1" applyProtection="1">
      <alignment wrapText="1"/>
    </xf>
    <xf numFmtId="0" fontId="8" fillId="4" borderId="23" xfId="2" applyFont="1" applyFill="1" applyBorder="1" applyAlignment="1" applyProtection="1">
      <alignment wrapText="1"/>
    </xf>
    <xf numFmtId="0" fontId="8" fillId="4" borderId="0" xfId="2" applyFont="1" applyFill="1" applyBorder="1" applyAlignment="1" applyProtection="1">
      <alignment wrapText="1"/>
    </xf>
    <xf numFmtId="0" fontId="5" fillId="4" borderId="17" xfId="2" applyFont="1" applyFill="1" applyBorder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 textRotation="90" wrapText="1"/>
    </xf>
    <xf numFmtId="0" fontId="2" fillId="2" borderId="10" xfId="1" applyFont="1" applyFill="1" applyBorder="1" applyAlignment="1" applyProtection="1">
      <alignment horizontal="center" textRotation="90" wrapText="1"/>
    </xf>
    <xf numFmtId="0" fontId="5" fillId="5" borderId="32" xfId="2" applyFont="1" applyFill="1" applyBorder="1" applyAlignment="1" applyProtection="1">
      <alignment wrapText="1"/>
    </xf>
    <xf numFmtId="0" fontId="8" fillId="5" borderId="33" xfId="2" applyFont="1" applyFill="1" applyBorder="1" applyAlignment="1" applyProtection="1">
      <alignment wrapText="1"/>
    </xf>
    <xf numFmtId="0" fontId="8" fillId="5" borderId="1" xfId="2" applyFont="1" applyFill="1" applyBorder="1" applyAlignment="1" applyProtection="1">
      <alignment wrapText="1"/>
    </xf>
    <xf numFmtId="0" fontId="8" fillId="5" borderId="0" xfId="2" applyFont="1" applyFill="1" applyBorder="1" applyAlignment="1" applyProtection="1">
      <alignment wrapText="1"/>
    </xf>
    <xf numFmtId="0" fontId="5" fillId="0" borderId="32" xfId="2" applyFont="1" applyBorder="1" applyAlignment="1" applyProtection="1">
      <alignment wrapText="1"/>
    </xf>
    <xf numFmtId="0" fontId="3" fillId="0" borderId="33" xfId="2" applyBorder="1" applyAlignment="1" applyProtection="1">
      <alignment wrapText="1"/>
    </xf>
    <xf numFmtId="0" fontId="3" fillId="0" borderId="10" xfId="2" applyBorder="1" applyAlignment="1" applyProtection="1">
      <alignment wrapText="1"/>
    </xf>
    <xf numFmtId="0" fontId="3" fillId="0" borderId="11" xfId="2" applyBorder="1" applyAlignment="1" applyProtection="1">
      <alignment wrapText="1"/>
    </xf>
    <xf numFmtId="0" fontId="4" fillId="0" borderId="2" xfId="2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center" vertical="center" wrapText="1"/>
    </xf>
    <xf numFmtId="0" fontId="4" fillId="0" borderId="4" xfId="2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wrapText="1"/>
    </xf>
    <xf numFmtId="0" fontId="3" fillId="0" borderId="4" xfId="2" applyBorder="1" applyAlignment="1" applyProtection="1">
      <alignment wrapText="1"/>
    </xf>
    <xf numFmtId="0" fontId="6" fillId="0" borderId="7" xfId="2" applyFont="1" applyBorder="1" applyAlignment="1" applyProtection="1">
      <alignment wrapText="1"/>
      <protection locked="0"/>
    </xf>
    <xf numFmtId="0" fontId="6" fillId="0" borderId="8" xfId="2" applyFont="1" applyBorder="1" applyAlignment="1" applyProtection="1">
      <alignment wrapText="1"/>
      <protection locked="0"/>
    </xf>
    <xf numFmtId="0" fontId="5" fillId="4" borderId="10" xfId="2" applyFont="1" applyFill="1" applyBorder="1" applyAlignment="1" applyProtection="1">
      <alignment wrapText="1"/>
    </xf>
    <xf numFmtId="0" fontId="8" fillId="4" borderId="11" xfId="2" applyFont="1" applyFill="1" applyBorder="1" applyAlignment="1" applyProtection="1">
      <alignment wrapText="1"/>
    </xf>
    <xf numFmtId="0" fontId="8" fillId="4" borderId="3" xfId="2" applyFont="1" applyFill="1" applyBorder="1" applyAlignment="1" applyProtection="1">
      <alignment wrapText="1"/>
    </xf>
    <xf numFmtId="0" fontId="8" fillId="0" borderId="3" xfId="2" applyFont="1" applyBorder="1" applyAlignment="1" applyProtection="1">
      <alignment wrapText="1"/>
    </xf>
    <xf numFmtId="0" fontId="8" fillId="0" borderId="4" xfId="2" applyFont="1" applyBorder="1" applyAlignment="1" applyProtection="1">
      <alignment wrapText="1"/>
    </xf>
    <xf numFmtId="0" fontId="5" fillId="0" borderId="12" xfId="2" applyFont="1" applyBorder="1" applyAlignment="1" applyProtection="1">
      <alignment wrapText="1"/>
    </xf>
    <xf numFmtId="0" fontId="9" fillId="0" borderId="13" xfId="2" applyFont="1" applyBorder="1" applyAlignment="1" applyProtection="1">
      <alignment wrapText="1"/>
    </xf>
    <xf numFmtId="0" fontId="9" fillId="0" borderId="18" xfId="2" applyFont="1" applyBorder="1" applyAlignment="1" applyProtection="1">
      <alignment wrapText="1"/>
    </xf>
    <xf numFmtId="0" fontId="9" fillId="0" borderId="19" xfId="2" applyFont="1" applyBorder="1" applyAlignment="1" applyProtection="1">
      <alignment wrapText="1"/>
    </xf>
    <xf numFmtId="0" fontId="8" fillId="0" borderId="24" xfId="2" applyFont="1" applyBorder="1" applyAlignment="1" applyProtection="1">
      <alignment wrapText="1"/>
    </xf>
    <xf numFmtId="0" fontId="8" fillId="0" borderId="25" xfId="2" applyFont="1" applyBorder="1" applyAlignment="1" applyProtection="1">
      <alignment wrapText="1"/>
    </xf>
    <xf numFmtId="0" fontId="10" fillId="0" borderId="14" xfId="2" applyFont="1" applyBorder="1" applyAlignment="1" applyProtection="1">
      <alignment wrapText="1"/>
      <protection locked="0"/>
    </xf>
    <xf numFmtId="0" fontId="10" fillId="0" borderId="15" xfId="2" applyFont="1" applyBorder="1" applyAlignment="1" applyProtection="1">
      <alignment wrapText="1"/>
      <protection locked="0"/>
    </xf>
    <xf numFmtId="0" fontId="6" fillId="0" borderId="20" xfId="2" applyFont="1" applyBorder="1" applyAlignment="1" applyProtection="1">
      <alignment wrapText="1"/>
      <protection locked="0"/>
    </xf>
    <xf numFmtId="0" fontId="6" fillId="0" borderId="21" xfId="2" applyFont="1" applyBorder="1" applyAlignment="1" applyProtection="1">
      <alignment wrapText="1"/>
      <protection locked="0"/>
    </xf>
    <xf numFmtId="0" fontId="6" fillId="0" borderId="26" xfId="2" applyFont="1" applyBorder="1" applyAlignment="1" applyProtection="1">
      <alignment wrapText="1"/>
      <protection locked="0"/>
    </xf>
    <xf numFmtId="0" fontId="6" fillId="0" borderId="27" xfId="2" applyFont="1" applyBorder="1" applyAlignment="1" applyProtection="1">
      <alignment wrapText="1"/>
      <protection locked="0"/>
    </xf>
    <xf numFmtId="0" fontId="7" fillId="4" borderId="0" xfId="2" applyFont="1" applyFill="1" applyBorder="1" applyAlignment="1" applyProtection="1">
      <alignment wrapText="1"/>
    </xf>
    <xf numFmtId="0" fontId="8" fillId="4" borderId="0" xfId="2" applyFont="1" applyFill="1" applyBorder="1" applyAlignment="1" applyProtection="1">
      <alignment wrapText="1"/>
    </xf>
    <xf numFmtId="0" fontId="8" fillId="4" borderId="23" xfId="2" applyFont="1" applyFill="1" applyBorder="1" applyAlignment="1" applyProtection="1">
      <alignment wrapText="1"/>
    </xf>
    <xf numFmtId="0" fontId="7" fillId="0" borderId="32" xfId="2" applyFont="1" applyBorder="1" applyAlignment="1" applyProtection="1">
      <alignment wrapText="1"/>
      <protection locked="0"/>
    </xf>
    <xf numFmtId="0" fontId="8" fillId="0" borderId="33" xfId="2" applyFont="1" applyBorder="1" applyAlignment="1" applyProtection="1">
      <alignment wrapText="1"/>
      <protection locked="0"/>
    </xf>
    <xf numFmtId="0" fontId="8" fillId="0" borderId="35" xfId="2" applyFont="1" applyBorder="1" applyAlignment="1" applyProtection="1">
      <alignment wrapText="1"/>
      <protection locked="0"/>
    </xf>
    <xf numFmtId="0" fontId="7" fillId="5" borderId="0" xfId="2" applyFont="1" applyFill="1" applyBorder="1" applyAlignment="1" applyProtection="1">
      <alignment wrapText="1"/>
    </xf>
    <xf numFmtId="0" fontId="7" fillId="0" borderId="1" xfId="2" applyFont="1" applyBorder="1" applyAlignment="1" applyProtection="1">
      <alignment wrapText="1"/>
      <protection locked="0"/>
    </xf>
    <xf numFmtId="0" fontId="8" fillId="0" borderId="0" xfId="2" applyFont="1" applyBorder="1" applyAlignment="1" applyProtection="1">
      <alignment wrapText="1"/>
      <protection locked="0"/>
    </xf>
    <xf numFmtId="0" fontId="8" fillId="0" borderId="41" xfId="2" applyFont="1" applyBorder="1" applyAlignment="1" applyProtection="1">
      <alignment wrapText="1"/>
      <protection locked="0"/>
    </xf>
    <xf numFmtId="0" fontId="12" fillId="5" borderId="0" xfId="2" applyFont="1" applyFill="1" applyBorder="1" applyAlignment="1" applyProtection="1">
      <alignment wrapText="1"/>
    </xf>
    <xf numFmtId="0" fontId="3" fillId="5" borderId="0" xfId="2" applyFill="1" applyBorder="1" applyAlignment="1" applyProtection="1">
      <alignment wrapText="1"/>
    </xf>
    <xf numFmtId="0" fontId="7" fillId="4" borderId="29" xfId="2" applyFont="1" applyFill="1" applyBorder="1" applyAlignment="1" applyProtection="1">
      <alignment wrapText="1"/>
    </xf>
    <xf numFmtId="0" fontId="8" fillId="4" borderId="29" xfId="2" applyFont="1" applyFill="1" applyBorder="1" applyAlignment="1" applyProtection="1">
      <alignment wrapText="1"/>
    </xf>
    <xf numFmtId="0" fontId="11" fillId="5" borderId="0" xfId="2" applyFont="1" applyFill="1" applyBorder="1" applyAlignment="1" applyProtection="1">
      <alignment horizontal="left"/>
    </xf>
    <xf numFmtId="0" fontId="9" fillId="0" borderId="0" xfId="2" applyFont="1" applyBorder="1" applyAlignment="1" applyProtection="1"/>
    <xf numFmtId="0" fontId="12" fillId="5" borderId="9" xfId="3" applyFont="1" applyFill="1" applyBorder="1" applyAlignment="1" applyProtection="1">
      <alignment wrapText="1"/>
    </xf>
    <xf numFmtId="0" fontId="8" fillId="0" borderId="2" xfId="2" applyFont="1" applyFill="1" applyBorder="1" applyAlignment="1" applyProtection="1">
      <alignment wrapText="1"/>
      <protection locked="0"/>
    </xf>
    <xf numFmtId="0" fontId="8" fillId="0" borderId="3" xfId="2" applyFont="1" applyFill="1" applyBorder="1" applyAlignment="1" applyProtection="1">
      <alignment wrapText="1"/>
      <protection locked="0"/>
    </xf>
    <xf numFmtId="0" fontId="8" fillId="0" borderId="4" xfId="2" applyFont="1" applyFill="1" applyBorder="1" applyAlignment="1" applyProtection="1">
      <alignment wrapText="1"/>
      <protection locked="0"/>
    </xf>
    <xf numFmtId="0" fontId="12" fillId="5" borderId="44" xfId="3" applyFont="1" applyFill="1" applyBorder="1" applyAlignment="1" applyProtection="1">
      <alignment wrapText="1"/>
    </xf>
    <xf numFmtId="0" fontId="3" fillId="5" borderId="23" xfId="2" applyFill="1" applyBorder="1" applyAlignment="1" applyProtection="1">
      <alignment wrapText="1"/>
    </xf>
    <xf numFmtId="0" fontId="5" fillId="5" borderId="1" xfId="2" applyFont="1" applyFill="1" applyBorder="1" applyAlignment="1" applyProtection="1">
      <alignment wrapText="1"/>
    </xf>
    <xf numFmtId="0" fontId="5" fillId="5" borderId="10" xfId="2" applyFont="1" applyFill="1" applyBorder="1" applyAlignment="1" applyProtection="1">
      <alignment wrapText="1"/>
    </xf>
    <xf numFmtId="0" fontId="8" fillId="5" borderId="11" xfId="2" applyFont="1" applyFill="1" applyBorder="1" applyAlignment="1" applyProtection="1">
      <alignment wrapText="1"/>
    </xf>
    <xf numFmtId="0" fontId="7" fillId="0" borderId="22" xfId="2" applyFont="1" applyBorder="1" applyAlignment="1" applyProtection="1">
      <alignment wrapText="1"/>
      <protection locked="0"/>
    </xf>
    <xf numFmtId="0" fontId="8" fillId="0" borderId="23" xfId="2" applyFont="1" applyBorder="1" applyAlignment="1" applyProtection="1">
      <alignment wrapText="1"/>
      <protection locked="0"/>
    </xf>
    <xf numFmtId="0" fontId="8" fillId="0" borderId="14" xfId="2" applyFont="1" applyBorder="1" applyAlignment="1" applyProtection="1">
      <alignment wrapText="1"/>
      <protection locked="0"/>
    </xf>
    <xf numFmtId="0" fontId="3" fillId="0" borderId="0" xfId="2" applyAlignment="1" applyProtection="1">
      <alignment wrapText="1"/>
    </xf>
    <xf numFmtId="0" fontId="3" fillId="0" borderId="41" xfId="2" applyBorder="1" applyAlignment="1" applyProtection="1">
      <alignment wrapText="1"/>
    </xf>
    <xf numFmtId="166" fontId="5" fillId="5" borderId="34" xfId="2" applyNumberFormat="1" applyFont="1" applyFill="1" applyBorder="1" applyAlignment="1" applyProtection="1">
      <alignment horizontal="center" wrapText="1"/>
    </xf>
    <xf numFmtId="0" fontId="3" fillId="4" borderId="23" xfId="2" applyFont="1" applyFill="1" applyBorder="1" applyAlignment="1" applyProtection="1">
      <alignment wrapText="1"/>
    </xf>
  </cellXfs>
  <cellStyles count="4">
    <cellStyle name="Hyperlink 2" xfId="1"/>
    <cellStyle name="Normal" xfId="0" builtinId="0"/>
    <cellStyle name="Normal 2 3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zoomScaleNormal="100" workbookViewId="0">
      <selection activeCell="L52" sqref="L52"/>
    </sheetView>
  </sheetViews>
  <sheetFormatPr defaultRowHeight="11.5" x14ac:dyDescent="0.25"/>
  <cols>
    <col min="1" max="1" width="5.453125" style="88" customWidth="1"/>
    <col min="2" max="2" width="5.7265625" style="89" customWidth="1"/>
    <col min="3" max="3" width="4.7265625" style="89" customWidth="1"/>
    <col min="4" max="4" width="15.54296875" style="5" customWidth="1"/>
    <col min="5" max="5" width="16.54296875" style="5" customWidth="1"/>
    <col min="6" max="6" width="6" style="5" customWidth="1"/>
    <col min="7" max="7" width="5.81640625" style="5" customWidth="1"/>
    <col min="8" max="8" width="6.54296875" style="5" customWidth="1"/>
    <col min="9" max="9" width="14.453125" style="5" customWidth="1"/>
    <col min="10" max="10" width="9.54296875" style="90" bestFit="1" customWidth="1"/>
    <col min="11" max="11" width="9.1796875" style="90"/>
    <col min="12" max="12" width="9.1796875" style="89"/>
    <col min="13" max="13" width="9.81640625" style="5" customWidth="1"/>
    <col min="14" max="14" width="10.7265625" style="5" customWidth="1"/>
    <col min="15" max="16" width="9.1796875" style="5"/>
    <col min="17" max="17" width="1.7265625" style="5" customWidth="1"/>
    <col min="18" max="18" width="10.26953125" style="5" hidden="1" customWidth="1"/>
    <col min="19" max="255" width="9.1796875" style="5"/>
    <col min="256" max="256" width="5.453125" style="5" customWidth="1"/>
    <col min="257" max="257" width="5.7265625" style="5" customWidth="1"/>
    <col min="258" max="258" width="4.7265625" style="5" customWidth="1"/>
    <col min="259" max="259" width="15.54296875" style="5" customWidth="1"/>
    <col min="260" max="260" width="16.54296875" style="5" customWidth="1"/>
    <col min="261" max="261" width="6" style="5" customWidth="1"/>
    <col min="262" max="262" width="5.81640625" style="5" customWidth="1"/>
    <col min="263" max="263" width="6.54296875" style="5" customWidth="1"/>
    <col min="264" max="264" width="14.453125" style="5" customWidth="1"/>
    <col min="265" max="265" width="9.54296875" style="5" bestFit="1" customWidth="1"/>
    <col min="266" max="268" width="9.1796875" style="5"/>
    <col min="269" max="269" width="9.81640625" style="5" customWidth="1"/>
    <col min="270" max="270" width="10.7265625" style="5" customWidth="1"/>
    <col min="271" max="272" width="9.1796875" style="5"/>
    <col min="273" max="273" width="1.7265625" style="5" customWidth="1"/>
    <col min="274" max="274" width="0" style="5" hidden="1" customWidth="1"/>
    <col min="275" max="511" width="9.1796875" style="5"/>
    <col min="512" max="512" width="5.453125" style="5" customWidth="1"/>
    <col min="513" max="513" width="5.7265625" style="5" customWidth="1"/>
    <col min="514" max="514" width="4.7265625" style="5" customWidth="1"/>
    <col min="515" max="515" width="15.54296875" style="5" customWidth="1"/>
    <col min="516" max="516" width="16.54296875" style="5" customWidth="1"/>
    <col min="517" max="517" width="6" style="5" customWidth="1"/>
    <col min="518" max="518" width="5.81640625" style="5" customWidth="1"/>
    <col min="519" max="519" width="6.54296875" style="5" customWidth="1"/>
    <col min="520" max="520" width="14.453125" style="5" customWidth="1"/>
    <col min="521" max="521" width="9.54296875" style="5" bestFit="1" customWidth="1"/>
    <col min="522" max="524" width="9.1796875" style="5"/>
    <col min="525" max="525" width="9.81640625" style="5" customWidth="1"/>
    <col min="526" max="526" width="10.7265625" style="5" customWidth="1"/>
    <col min="527" max="528" width="9.1796875" style="5"/>
    <col min="529" max="529" width="1.7265625" style="5" customWidth="1"/>
    <col min="530" max="530" width="0" style="5" hidden="1" customWidth="1"/>
    <col min="531" max="767" width="9.1796875" style="5"/>
    <col min="768" max="768" width="5.453125" style="5" customWidth="1"/>
    <col min="769" max="769" width="5.7265625" style="5" customWidth="1"/>
    <col min="770" max="770" width="4.7265625" style="5" customWidth="1"/>
    <col min="771" max="771" width="15.54296875" style="5" customWidth="1"/>
    <col min="772" max="772" width="16.54296875" style="5" customWidth="1"/>
    <col min="773" max="773" width="6" style="5" customWidth="1"/>
    <col min="774" max="774" width="5.81640625" style="5" customWidth="1"/>
    <col min="775" max="775" width="6.54296875" style="5" customWidth="1"/>
    <col min="776" max="776" width="14.453125" style="5" customWidth="1"/>
    <col min="777" max="777" width="9.54296875" style="5" bestFit="1" customWidth="1"/>
    <col min="778" max="780" width="9.1796875" style="5"/>
    <col min="781" max="781" width="9.81640625" style="5" customWidth="1"/>
    <col min="782" max="782" width="10.7265625" style="5" customWidth="1"/>
    <col min="783" max="784" width="9.1796875" style="5"/>
    <col min="785" max="785" width="1.7265625" style="5" customWidth="1"/>
    <col min="786" max="786" width="0" style="5" hidden="1" customWidth="1"/>
    <col min="787" max="1023" width="9.1796875" style="5"/>
    <col min="1024" max="1024" width="5.453125" style="5" customWidth="1"/>
    <col min="1025" max="1025" width="5.7265625" style="5" customWidth="1"/>
    <col min="1026" max="1026" width="4.7265625" style="5" customWidth="1"/>
    <col min="1027" max="1027" width="15.54296875" style="5" customWidth="1"/>
    <col min="1028" max="1028" width="16.54296875" style="5" customWidth="1"/>
    <col min="1029" max="1029" width="6" style="5" customWidth="1"/>
    <col min="1030" max="1030" width="5.81640625" style="5" customWidth="1"/>
    <col min="1031" max="1031" width="6.54296875" style="5" customWidth="1"/>
    <col min="1032" max="1032" width="14.453125" style="5" customWidth="1"/>
    <col min="1033" max="1033" width="9.54296875" style="5" bestFit="1" customWidth="1"/>
    <col min="1034" max="1036" width="9.1796875" style="5"/>
    <col min="1037" max="1037" width="9.81640625" style="5" customWidth="1"/>
    <col min="1038" max="1038" width="10.7265625" style="5" customWidth="1"/>
    <col min="1039" max="1040" width="9.1796875" style="5"/>
    <col min="1041" max="1041" width="1.7265625" style="5" customWidth="1"/>
    <col min="1042" max="1042" width="0" style="5" hidden="1" customWidth="1"/>
    <col min="1043" max="1279" width="9.1796875" style="5"/>
    <col min="1280" max="1280" width="5.453125" style="5" customWidth="1"/>
    <col min="1281" max="1281" width="5.7265625" style="5" customWidth="1"/>
    <col min="1282" max="1282" width="4.7265625" style="5" customWidth="1"/>
    <col min="1283" max="1283" width="15.54296875" style="5" customWidth="1"/>
    <col min="1284" max="1284" width="16.54296875" style="5" customWidth="1"/>
    <col min="1285" max="1285" width="6" style="5" customWidth="1"/>
    <col min="1286" max="1286" width="5.81640625" style="5" customWidth="1"/>
    <col min="1287" max="1287" width="6.54296875" style="5" customWidth="1"/>
    <col min="1288" max="1288" width="14.453125" style="5" customWidth="1"/>
    <col min="1289" max="1289" width="9.54296875" style="5" bestFit="1" customWidth="1"/>
    <col min="1290" max="1292" width="9.1796875" style="5"/>
    <col min="1293" max="1293" width="9.81640625" style="5" customWidth="1"/>
    <col min="1294" max="1294" width="10.7265625" style="5" customWidth="1"/>
    <col min="1295" max="1296" width="9.1796875" style="5"/>
    <col min="1297" max="1297" width="1.7265625" style="5" customWidth="1"/>
    <col min="1298" max="1298" width="0" style="5" hidden="1" customWidth="1"/>
    <col min="1299" max="1535" width="9.1796875" style="5"/>
    <col min="1536" max="1536" width="5.453125" style="5" customWidth="1"/>
    <col min="1537" max="1537" width="5.7265625" style="5" customWidth="1"/>
    <col min="1538" max="1538" width="4.7265625" style="5" customWidth="1"/>
    <col min="1539" max="1539" width="15.54296875" style="5" customWidth="1"/>
    <col min="1540" max="1540" width="16.54296875" style="5" customWidth="1"/>
    <col min="1541" max="1541" width="6" style="5" customWidth="1"/>
    <col min="1542" max="1542" width="5.81640625" style="5" customWidth="1"/>
    <col min="1543" max="1543" width="6.54296875" style="5" customWidth="1"/>
    <col min="1544" max="1544" width="14.453125" style="5" customWidth="1"/>
    <col min="1545" max="1545" width="9.54296875" style="5" bestFit="1" customWidth="1"/>
    <col min="1546" max="1548" width="9.1796875" style="5"/>
    <col min="1549" max="1549" width="9.81640625" style="5" customWidth="1"/>
    <col min="1550" max="1550" width="10.7265625" style="5" customWidth="1"/>
    <col min="1551" max="1552" width="9.1796875" style="5"/>
    <col min="1553" max="1553" width="1.7265625" style="5" customWidth="1"/>
    <col min="1554" max="1554" width="0" style="5" hidden="1" customWidth="1"/>
    <col min="1555" max="1791" width="9.1796875" style="5"/>
    <col min="1792" max="1792" width="5.453125" style="5" customWidth="1"/>
    <col min="1793" max="1793" width="5.7265625" style="5" customWidth="1"/>
    <col min="1794" max="1794" width="4.7265625" style="5" customWidth="1"/>
    <col min="1795" max="1795" width="15.54296875" style="5" customWidth="1"/>
    <col min="1796" max="1796" width="16.54296875" style="5" customWidth="1"/>
    <col min="1797" max="1797" width="6" style="5" customWidth="1"/>
    <col min="1798" max="1798" width="5.81640625" style="5" customWidth="1"/>
    <col min="1799" max="1799" width="6.54296875" style="5" customWidth="1"/>
    <col min="1800" max="1800" width="14.453125" style="5" customWidth="1"/>
    <col min="1801" max="1801" width="9.54296875" style="5" bestFit="1" customWidth="1"/>
    <col min="1802" max="1804" width="9.1796875" style="5"/>
    <col min="1805" max="1805" width="9.81640625" style="5" customWidth="1"/>
    <col min="1806" max="1806" width="10.7265625" style="5" customWidth="1"/>
    <col min="1807" max="1808" width="9.1796875" style="5"/>
    <col min="1809" max="1809" width="1.7265625" style="5" customWidth="1"/>
    <col min="1810" max="1810" width="0" style="5" hidden="1" customWidth="1"/>
    <col min="1811" max="2047" width="9.1796875" style="5"/>
    <col min="2048" max="2048" width="5.453125" style="5" customWidth="1"/>
    <col min="2049" max="2049" width="5.7265625" style="5" customWidth="1"/>
    <col min="2050" max="2050" width="4.7265625" style="5" customWidth="1"/>
    <col min="2051" max="2051" width="15.54296875" style="5" customWidth="1"/>
    <col min="2052" max="2052" width="16.54296875" style="5" customWidth="1"/>
    <col min="2053" max="2053" width="6" style="5" customWidth="1"/>
    <col min="2054" max="2054" width="5.81640625" style="5" customWidth="1"/>
    <col min="2055" max="2055" width="6.54296875" style="5" customWidth="1"/>
    <col min="2056" max="2056" width="14.453125" style="5" customWidth="1"/>
    <col min="2057" max="2057" width="9.54296875" style="5" bestFit="1" customWidth="1"/>
    <col min="2058" max="2060" width="9.1796875" style="5"/>
    <col min="2061" max="2061" width="9.81640625" style="5" customWidth="1"/>
    <col min="2062" max="2062" width="10.7265625" style="5" customWidth="1"/>
    <col min="2063" max="2064" width="9.1796875" style="5"/>
    <col min="2065" max="2065" width="1.7265625" style="5" customWidth="1"/>
    <col min="2066" max="2066" width="0" style="5" hidden="1" customWidth="1"/>
    <col min="2067" max="2303" width="9.1796875" style="5"/>
    <col min="2304" max="2304" width="5.453125" style="5" customWidth="1"/>
    <col min="2305" max="2305" width="5.7265625" style="5" customWidth="1"/>
    <col min="2306" max="2306" width="4.7265625" style="5" customWidth="1"/>
    <col min="2307" max="2307" width="15.54296875" style="5" customWidth="1"/>
    <col min="2308" max="2308" width="16.54296875" style="5" customWidth="1"/>
    <col min="2309" max="2309" width="6" style="5" customWidth="1"/>
    <col min="2310" max="2310" width="5.81640625" style="5" customWidth="1"/>
    <col min="2311" max="2311" width="6.54296875" style="5" customWidth="1"/>
    <col min="2312" max="2312" width="14.453125" style="5" customWidth="1"/>
    <col min="2313" max="2313" width="9.54296875" style="5" bestFit="1" customWidth="1"/>
    <col min="2314" max="2316" width="9.1796875" style="5"/>
    <col min="2317" max="2317" width="9.81640625" style="5" customWidth="1"/>
    <col min="2318" max="2318" width="10.7265625" style="5" customWidth="1"/>
    <col min="2319" max="2320" width="9.1796875" style="5"/>
    <col min="2321" max="2321" width="1.7265625" style="5" customWidth="1"/>
    <col min="2322" max="2322" width="0" style="5" hidden="1" customWidth="1"/>
    <col min="2323" max="2559" width="9.1796875" style="5"/>
    <col min="2560" max="2560" width="5.453125" style="5" customWidth="1"/>
    <col min="2561" max="2561" width="5.7265625" style="5" customWidth="1"/>
    <col min="2562" max="2562" width="4.7265625" style="5" customWidth="1"/>
    <col min="2563" max="2563" width="15.54296875" style="5" customWidth="1"/>
    <col min="2564" max="2564" width="16.54296875" style="5" customWidth="1"/>
    <col min="2565" max="2565" width="6" style="5" customWidth="1"/>
    <col min="2566" max="2566" width="5.81640625" style="5" customWidth="1"/>
    <col min="2567" max="2567" width="6.54296875" style="5" customWidth="1"/>
    <col min="2568" max="2568" width="14.453125" style="5" customWidth="1"/>
    <col min="2569" max="2569" width="9.54296875" style="5" bestFit="1" customWidth="1"/>
    <col min="2570" max="2572" width="9.1796875" style="5"/>
    <col min="2573" max="2573" width="9.81640625" style="5" customWidth="1"/>
    <col min="2574" max="2574" width="10.7265625" style="5" customWidth="1"/>
    <col min="2575" max="2576" width="9.1796875" style="5"/>
    <col min="2577" max="2577" width="1.7265625" style="5" customWidth="1"/>
    <col min="2578" max="2578" width="0" style="5" hidden="1" customWidth="1"/>
    <col min="2579" max="2815" width="9.1796875" style="5"/>
    <col min="2816" max="2816" width="5.453125" style="5" customWidth="1"/>
    <col min="2817" max="2817" width="5.7265625" style="5" customWidth="1"/>
    <col min="2818" max="2818" width="4.7265625" style="5" customWidth="1"/>
    <col min="2819" max="2819" width="15.54296875" style="5" customWidth="1"/>
    <col min="2820" max="2820" width="16.54296875" style="5" customWidth="1"/>
    <col min="2821" max="2821" width="6" style="5" customWidth="1"/>
    <col min="2822" max="2822" width="5.81640625" style="5" customWidth="1"/>
    <col min="2823" max="2823" width="6.54296875" style="5" customWidth="1"/>
    <col min="2824" max="2824" width="14.453125" style="5" customWidth="1"/>
    <col min="2825" max="2825" width="9.54296875" style="5" bestFit="1" customWidth="1"/>
    <col min="2826" max="2828" width="9.1796875" style="5"/>
    <col min="2829" max="2829" width="9.81640625" style="5" customWidth="1"/>
    <col min="2830" max="2830" width="10.7265625" style="5" customWidth="1"/>
    <col min="2831" max="2832" width="9.1796875" style="5"/>
    <col min="2833" max="2833" width="1.7265625" style="5" customWidth="1"/>
    <col min="2834" max="2834" width="0" style="5" hidden="1" customWidth="1"/>
    <col min="2835" max="3071" width="9.1796875" style="5"/>
    <col min="3072" max="3072" width="5.453125" style="5" customWidth="1"/>
    <col min="3073" max="3073" width="5.7265625" style="5" customWidth="1"/>
    <col min="3074" max="3074" width="4.7265625" style="5" customWidth="1"/>
    <col min="3075" max="3075" width="15.54296875" style="5" customWidth="1"/>
    <col min="3076" max="3076" width="16.54296875" style="5" customWidth="1"/>
    <col min="3077" max="3077" width="6" style="5" customWidth="1"/>
    <col min="3078" max="3078" width="5.81640625" style="5" customWidth="1"/>
    <col min="3079" max="3079" width="6.54296875" style="5" customWidth="1"/>
    <col min="3080" max="3080" width="14.453125" style="5" customWidth="1"/>
    <col min="3081" max="3081" width="9.54296875" style="5" bestFit="1" customWidth="1"/>
    <col min="3082" max="3084" width="9.1796875" style="5"/>
    <col min="3085" max="3085" width="9.81640625" style="5" customWidth="1"/>
    <col min="3086" max="3086" width="10.7265625" style="5" customWidth="1"/>
    <col min="3087" max="3088" width="9.1796875" style="5"/>
    <col min="3089" max="3089" width="1.7265625" style="5" customWidth="1"/>
    <col min="3090" max="3090" width="0" style="5" hidden="1" customWidth="1"/>
    <col min="3091" max="3327" width="9.1796875" style="5"/>
    <col min="3328" max="3328" width="5.453125" style="5" customWidth="1"/>
    <col min="3329" max="3329" width="5.7265625" style="5" customWidth="1"/>
    <col min="3330" max="3330" width="4.7265625" style="5" customWidth="1"/>
    <col min="3331" max="3331" width="15.54296875" style="5" customWidth="1"/>
    <col min="3332" max="3332" width="16.54296875" style="5" customWidth="1"/>
    <col min="3333" max="3333" width="6" style="5" customWidth="1"/>
    <col min="3334" max="3334" width="5.81640625" style="5" customWidth="1"/>
    <col min="3335" max="3335" width="6.54296875" style="5" customWidth="1"/>
    <col min="3336" max="3336" width="14.453125" style="5" customWidth="1"/>
    <col min="3337" max="3337" width="9.54296875" style="5" bestFit="1" customWidth="1"/>
    <col min="3338" max="3340" width="9.1796875" style="5"/>
    <col min="3341" max="3341" width="9.81640625" style="5" customWidth="1"/>
    <col min="3342" max="3342" width="10.7265625" style="5" customWidth="1"/>
    <col min="3343" max="3344" width="9.1796875" style="5"/>
    <col min="3345" max="3345" width="1.7265625" style="5" customWidth="1"/>
    <col min="3346" max="3346" width="0" style="5" hidden="1" customWidth="1"/>
    <col min="3347" max="3583" width="9.1796875" style="5"/>
    <col min="3584" max="3584" width="5.453125" style="5" customWidth="1"/>
    <col min="3585" max="3585" width="5.7265625" style="5" customWidth="1"/>
    <col min="3586" max="3586" width="4.7265625" style="5" customWidth="1"/>
    <col min="3587" max="3587" width="15.54296875" style="5" customWidth="1"/>
    <col min="3588" max="3588" width="16.54296875" style="5" customWidth="1"/>
    <col min="3589" max="3589" width="6" style="5" customWidth="1"/>
    <col min="3590" max="3590" width="5.81640625" style="5" customWidth="1"/>
    <col min="3591" max="3591" width="6.54296875" style="5" customWidth="1"/>
    <col min="3592" max="3592" width="14.453125" style="5" customWidth="1"/>
    <col min="3593" max="3593" width="9.54296875" style="5" bestFit="1" customWidth="1"/>
    <col min="3594" max="3596" width="9.1796875" style="5"/>
    <col min="3597" max="3597" width="9.81640625" style="5" customWidth="1"/>
    <col min="3598" max="3598" width="10.7265625" style="5" customWidth="1"/>
    <col min="3599" max="3600" width="9.1796875" style="5"/>
    <col min="3601" max="3601" width="1.7265625" style="5" customWidth="1"/>
    <col min="3602" max="3602" width="0" style="5" hidden="1" customWidth="1"/>
    <col min="3603" max="3839" width="9.1796875" style="5"/>
    <col min="3840" max="3840" width="5.453125" style="5" customWidth="1"/>
    <col min="3841" max="3841" width="5.7265625" style="5" customWidth="1"/>
    <col min="3842" max="3842" width="4.7265625" style="5" customWidth="1"/>
    <col min="3843" max="3843" width="15.54296875" style="5" customWidth="1"/>
    <col min="3844" max="3844" width="16.54296875" style="5" customWidth="1"/>
    <col min="3845" max="3845" width="6" style="5" customWidth="1"/>
    <col min="3846" max="3846" width="5.81640625" style="5" customWidth="1"/>
    <col min="3847" max="3847" width="6.54296875" style="5" customWidth="1"/>
    <col min="3848" max="3848" width="14.453125" style="5" customWidth="1"/>
    <col min="3849" max="3849" width="9.54296875" style="5" bestFit="1" customWidth="1"/>
    <col min="3850" max="3852" width="9.1796875" style="5"/>
    <col min="3853" max="3853" width="9.81640625" style="5" customWidth="1"/>
    <col min="3854" max="3854" width="10.7265625" style="5" customWidth="1"/>
    <col min="3855" max="3856" width="9.1796875" style="5"/>
    <col min="3857" max="3857" width="1.7265625" style="5" customWidth="1"/>
    <col min="3858" max="3858" width="0" style="5" hidden="1" customWidth="1"/>
    <col min="3859" max="4095" width="9.1796875" style="5"/>
    <col min="4096" max="4096" width="5.453125" style="5" customWidth="1"/>
    <col min="4097" max="4097" width="5.7265625" style="5" customWidth="1"/>
    <col min="4098" max="4098" width="4.7265625" style="5" customWidth="1"/>
    <col min="4099" max="4099" width="15.54296875" style="5" customWidth="1"/>
    <col min="4100" max="4100" width="16.54296875" style="5" customWidth="1"/>
    <col min="4101" max="4101" width="6" style="5" customWidth="1"/>
    <col min="4102" max="4102" width="5.81640625" style="5" customWidth="1"/>
    <col min="4103" max="4103" width="6.54296875" style="5" customWidth="1"/>
    <col min="4104" max="4104" width="14.453125" style="5" customWidth="1"/>
    <col min="4105" max="4105" width="9.54296875" style="5" bestFit="1" customWidth="1"/>
    <col min="4106" max="4108" width="9.1796875" style="5"/>
    <col min="4109" max="4109" width="9.81640625" style="5" customWidth="1"/>
    <col min="4110" max="4110" width="10.7265625" style="5" customWidth="1"/>
    <col min="4111" max="4112" width="9.1796875" style="5"/>
    <col min="4113" max="4113" width="1.7265625" style="5" customWidth="1"/>
    <col min="4114" max="4114" width="0" style="5" hidden="1" customWidth="1"/>
    <col min="4115" max="4351" width="9.1796875" style="5"/>
    <col min="4352" max="4352" width="5.453125" style="5" customWidth="1"/>
    <col min="4353" max="4353" width="5.7265625" style="5" customWidth="1"/>
    <col min="4354" max="4354" width="4.7265625" style="5" customWidth="1"/>
    <col min="4355" max="4355" width="15.54296875" style="5" customWidth="1"/>
    <col min="4356" max="4356" width="16.54296875" style="5" customWidth="1"/>
    <col min="4357" max="4357" width="6" style="5" customWidth="1"/>
    <col min="4358" max="4358" width="5.81640625" style="5" customWidth="1"/>
    <col min="4359" max="4359" width="6.54296875" style="5" customWidth="1"/>
    <col min="4360" max="4360" width="14.453125" style="5" customWidth="1"/>
    <col min="4361" max="4361" width="9.54296875" style="5" bestFit="1" customWidth="1"/>
    <col min="4362" max="4364" width="9.1796875" style="5"/>
    <col min="4365" max="4365" width="9.81640625" style="5" customWidth="1"/>
    <col min="4366" max="4366" width="10.7265625" style="5" customWidth="1"/>
    <col min="4367" max="4368" width="9.1796875" style="5"/>
    <col min="4369" max="4369" width="1.7265625" style="5" customWidth="1"/>
    <col min="4370" max="4370" width="0" style="5" hidden="1" customWidth="1"/>
    <col min="4371" max="4607" width="9.1796875" style="5"/>
    <col min="4608" max="4608" width="5.453125" style="5" customWidth="1"/>
    <col min="4609" max="4609" width="5.7265625" style="5" customWidth="1"/>
    <col min="4610" max="4610" width="4.7265625" style="5" customWidth="1"/>
    <col min="4611" max="4611" width="15.54296875" style="5" customWidth="1"/>
    <col min="4612" max="4612" width="16.54296875" style="5" customWidth="1"/>
    <col min="4613" max="4613" width="6" style="5" customWidth="1"/>
    <col min="4614" max="4614" width="5.81640625" style="5" customWidth="1"/>
    <col min="4615" max="4615" width="6.54296875" style="5" customWidth="1"/>
    <col min="4616" max="4616" width="14.453125" style="5" customWidth="1"/>
    <col min="4617" max="4617" width="9.54296875" style="5" bestFit="1" customWidth="1"/>
    <col min="4618" max="4620" width="9.1796875" style="5"/>
    <col min="4621" max="4621" width="9.81640625" style="5" customWidth="1"/>
    <col min="4622" max="4622" width="10.7265625" style="5" customWidth="1"/>
    <col min="4623" max="4624" width="9.1796875" style="5"/>
    <col min="4625" max="4625" width="1.7265625" style="5" customWidth="1"/>
    <col min="4626" max="4626" width="0" style="5" hidden="1" customWidth="1"/>
    <col min="4627" max="4863" width="9.1796875" style="5"/>
    <col min="4864" max="4864" width="5.453125" style="5" customWidth="1"/>
    <col min="4865" max="4865" width="5.7265625" style="5" customWidth="1"/>
    <col min="4866" max="4866" width="4.7265625" style="5" customWidth="1"/>
    <col min="4867" max="4867" width="15.54296875" style="5" customWidth="1"/>
    <col min="4868" max="4868" width="16.54296875" style="5" customWidth="1"/>
    <col min="4869" max="4869" width="6" style="5" customWidth="1"/>
    <col min="4870" max="4870" width="5.81640625" style="5" customWidth="1"/>
    <col min="4871" max="4871" width="6.54296875" style="5" customWidth="1"/>
    <col min="4872" max="4872" width="14.453125" style="5" customWidth="1"/>
    <col min="4873" max="4873" width="9.54296875" style="5" bestFit="1" customWidth="1"/>
    <col min="4874" max="4876" width="9.1796875" style="5"/>
    <col min="4877" max="4877" width="9.81640625" style="5" customWidth="1"/>
    <col min="4878" max="4878" width="10.7265625" style="5" customWidth="1"/>
    <col min="4879" max="4880" width="9.1796875" style="5"/>
    <col min="4881" max="4881" width="1.7265625" style="5" customWidth="1"/>
    <col min="4882" max="4882" width="0" style="5" hidden="1" customWidth="1"/>
    <col min="4883" max="5119" width="9.1796875" style="5"/>
    <col min="5120" max="5120" width="5.453125" style="5" customWidth="1"/>
    <col min="5121" max="5121" width="5.7265625" style="5" customWidth="1"/>
    <col min="5122" max="5122" width="4.7265625" style="5" customWidth="1"/>
    <col min="5123" max="5123" width="15.54296875" style="5" customWidth="1"/>
    <col min="5124" max="5124" width="16.54296875" style="5" customWidth="1"/>
    <col min="5125" max="5125" width="6" style="5" customWidth="1"/>
    <col min="5126" max="5126" width="5.81640625" style="5" customWidth="1"/>
    <col min="5127" max="5127" width="6.54296875" style="5" customWidth="1"/>
    <col min="5128" max="5128" width="14.453125" style="5" customWidth="1"/>
    <col min="5129" max="5129" width="9.54296875" style="5" bestFit="1" customWidth="1"/>
    <col min="5130" max="5132" width="9.1796875" style="5"/>
    <col min="5133" max="5133" width="9.81640625" style="5" customWidth="1"/>
    <col min="5134" max="5134" width="10.7265625" style="5" customWidth="1"/>
    <col min="5135" max="5136" width="9.1796875" style="5"/>
    <col min="5137" max="5137" width="1.7265625" style="5" customWidth="1"/>
    <col min="5138" max="5138" width="0" style="5" hidden="1" customWidth="1"/>
    <col min="5139" max="5375" width="9.1796875" style="5"/>
    <col min="5376" max="5376" width="5.453125" style="5" customWidth="1"/>
    <col min="5377" max="5377" width="5.7265625" style="5" customWidth="1"/>
    <col min="5378" max="5378" width="4.7265625" style="5" customWidth="1"/>
    <col min="5379" max="5379" width="15.54296875" style="5" customWidth="1"/>
    <col min="5380" max="5380" width="16.54296875" style="5" customWidth="1"/>
    <col min="5381" max="5381" width="6" style="5" customWidth="1"/>
    <col min="5382" max="5382" width="5.81640625" style="5" customWidth="1"/>
    <col min="5383" max="5383" width="6.54296875" style="5" customWidth="1"/>
    <col min="5384" max="5384" width="14.453125" style="5" customWidth="1"/>
    <col min="5385" max="5385" width="9.54296875" style="5" bestFit="1" customWidth="1"/>
    <col min="5386" max="5388" width="9.1796875" style="5"/>
    <col min="5389" max="5389" width="9.81640625" style="5" customWidth="1"/>
    <col min="5390" max="5390" width="10.7265625" style="5" customWidth="1"/>
    <col min="5391" max="5392" width="9.1796875" style="5"/>
    <col min="5393" max="5393" width="1.7265625" style="5" customWidth="1"/>
    <col min="5394" max="5394" width="0" style="5" hidden="1" customWidth="1"/>
    <col min="5395" max="5631" width="9.1796875" style="5"/>
    <col min="5632" max="5632" width="5.453125" style="5" customWidth="1"/>
    <col min="5633" max="5633" width="5.7265625" style="5" customWidth="1"/>
    <col min="5634" max="5634" width="4.7265625" style="5" customWidth="1"/>
    <col min="5635" max="5635" width="15.54296875" style="5" customWidth="1"/>
    <col min="5636" max="5636" width="16.54296875" style="5" customWidth="1"/>
    <col min="5637" max="5637" width="6" style="5" customWidth="1"/>
    <col min="5638" max="5638" width="5.81640625" style="5" customWidth="1"/>
    <col min="5639" max="5639" width="6.54296875" style="5" customWidth="1"/>
    <col min="5640" max="5640" width="14.453125" style="5" customWidth="1"/>
    <col min="5641" max="5641" width="9.54296875" style="5" bestFit="1" customWidth="1"/>
    <col min="5642" max="5644" width="9.1796875" style="5"/>
    <col min="5645" max="5645" width="9.81640625" style="5" customWidth="1"/>
    <col min="5646" max="5646" width="10.7265625" style="5" customWidth="1"/>
    <col min="5647" max="5648" width="9.1796875" style="5"/>
    <col min="5649" max="5649" width="1.7265625" style="5" customWidth="1"/>
    <col min="5650" max="5650" width="0" style="5" hidden="1" customWidth="1"/>
    <col min="5651" max="5887" width="9.1796875" style="5"/>
    <col min="5888" max="5888" width="5.453125" style="5" customWidth="1"/>
    <col min="5889" max="5889" width="5.7265625" style="5" customWidth="1"/>
    <col min="5890" max="5890" width="4.7265625" style="5" customWidth="1"/>
    <col min="5891" max="5891" width="15.54296875" style="5" customWidth="1"/>
    <col min="5892" max="5892" width="16.54296875" style="5" customWidth="1"/>
    <col min="5893" max="5893" width="6" style="5" customWidth="1"/>
    <col min="5894" max="5894" width="5.81640625" style="5" customWidth="1"/>
    <col min="5895" max="5895" width="6.54296875" style="5" customWidth="1"/>
    <col min="5896" max="5896" width="14.453125" style="5" customWidth="1"/>
    <col min="5897" max="5897" width="9.54296875" style="5" bestFit="1" customWidth="1"/>
    <col min="5898" max="5900" width="9.1796875" style="5"/>
    <col min="5901" max="5901" width="9.81640625" style="5" customWidth="1"/>
    <col min="5902" max="5902" width="10.7265625" style="5" customWidth="1"/>
    <col min="5903" max="5904" width="9.1796875" style="5"/>
    <col min="5905" max="5905" width="1.7265625" style="5" customWidth="1"/>
    <col min="5906" max="5906" width="0" style="5" hidden="1" customWidth="1"/>
    <col min="5907" max="6143" width="9.1796875" style="5"/>
    <col min="6144" max="6144" width="5.453125" style="5" customWidth="1"/>
    <col min="6145" max="6145" width="5.7265625" style="5" customWidth="1"/>
    <col min="6146" max="6146" width="4.7265625" style="5" customWidth="1"/>
    <col min="6147" max="6147" width="15.54296875" style="5" customWidth="1"/>
    <col min="6148" max="6148" width="16.54296875" style="5" customWidth="1"/>
    <col min="6149" max="6149" width="6" style="5" customWidth="1"/>
    <col min="6150" max="6150" width="5.81640625" style="5" customWidth="1"/>
    <col min="6151" max="6151" width="6.54296875" style="5" customWidth="1"/>
    <col min="6152" max="6152" width="14.453125" style="5" customWidth="1"/>
    <col min="6153" max="6153" width="9.54296875" style="5" bestFit="1" customWidth="1"/>
    <col min="6154" max="6156" width="9.1796875" style="5"/>
    <col min="6157" max="6157" width="9.81640625" style="5" customWidth="1"/>
    <col min="6158" max="6158" width="10.7265625" style="5" customWidth="1"/>
    <col min="6159" max="6160" width="9.1796875" style="5"/>
    <col min="6161" max="6161" width="1.7265625" style="5" customWidth="1"/>
    <col min="6162" max="6162" width="0" style="5" hidden="1" customWidth="1"/>
    <col min="6163" max="6399" width="9.1796875" style="5"/>
    <col min="6400" max="6400" width="5.453125" style="5" customWidth="1"/>
    <col min="6401" max="6401" width="5.7265625" style="5" customWidth="1"/>
    <col min="6402" max="6402" width="4.7265625" style="5" customWidth="1"/>
    <col min="6403" max="6403" width="15.54296875" style="5" customWidth="1"/>
    <col min="6404" max="6404" width="16.54296875" style="5" customWidth="1"/>
    <col min="6405" max="6405" width="6" style="5" customWidth="1"/>
    <col min="6406" max="6406" width="5.81640625" style="5" customWidth="1"/>
    <col min="6407" max="6407" width="6.54296875" style="5" customWidth="1"/>
    <col min="6408" max="6408" width="14.453125" style="5" customWidth="1"/>
    <col min="6409" max="6409" width="9.54296875" style="5" bestFit="1" customWidth="1"/>
    <col min="6410" max="6412" width="9.1796875" style="5"/>
    <col min="6413" max="6413" width="9.81640625" style="5" customWidth="1"/>
    <col min="6414" max="6414" width="10.7265625" style="5" customWidth="1"/>
    <col min="6415" max="6416" width="9.1796875" style="5"/>
    <col min="6417" max="6417" width="1.7265625" style="5" customWidth="1"/>
    <col min="6418" max="6418" width="0" style="5" hidden="1" customWidth="1"/>
    <col min="6419" max="6655" width="9.1796875" style="5"/>
    <col min="6656" max="6656" width="5.453125" style="5" customWidth="1"/>
    <col min="6657" max="6657" width="5.7265625" style="5" customWidth="1"/>
    <col min="6658" max="6658" width="4.7265625" style="5" customWidth="1"/>
    <col min="6659" max="6659" width="15.54296875" style="5" customWidth="1"/>
    <col min="6660" max="6660" width="16.54296875" style="5" customWidth="1"/>
    <col min="6661" max="6661" width="6" style="5" customWidth="1"/>
    <col min="6662" max="6662" width="5.81640625" style="5" customWidth="1"/>
    <col min="6663" max="6663" width="6.54296875" style="5" customWidth="1"/>
    <col min="6664" max="6664" width="14.453125" style="5" customWidth="1"/>
    <col min="6665" max="6665" width="9.54296875" style="5" bestFit="1" customWidth="1"/>
    <col min="6666" max="6668" width="9.1796875" style="5"/>
    <col min="6669" max="6669" width="9.81640625" style="5" customWidth="1"/>
    <col min="6670" max="6670" width="10.7265625" style="5" customWidth="1"/>
    <col min="6671" max="6672" width="9.1796875" style="5"/>
    <col min="6673" max="6673" width="1.7265625" style="5" customWidth="1"/>
    <col min="6674" max="6674" width="0" style="5" hidden="1" customWidth="1"/>
    <col min="6675" max="6911" width="9.1796875" style="5"/>
    <col min="6912" max="6912" width="5.453125" style="5" customWidth="1"/>
    <col min="6913" max="6913" width="5.7265625" style="5" customWidth="1"/>
    <col min="6914" max="6914" width="4.7265625" style="5" customWidth="1"/>
    <col min="6915" max="6915" width="15.54296875" style="5" customWidth="1"/>
    <col min="6916" max="6916" width="16.54296875" style="5" customWidth="1"/>
    <col min="6917" max="6917" width="6" style="5" customWidth="1"/>
    <col min="6918" max="6918" width="5.81640625" style="5" customWidth="1"/>
    <col min="6919" max="6919" width="6.54296875" style="5" customWidth="1"/>
    <col min="6920" max="6920" width="14.453125" style="5" customWidth="1"/>
    <col min="6921" max="6921" width="9.54296875" style="5" bestFit="1" customWidth="1"/>
    <col min="6922" max="6924" width="9.1796875" style="5"/>
    <col min="6925" max="6925" width="9.81640625" style="5" customWidth="1"/>
    <col min="6926" max="6926" width="10.7265625" style="5" customWidth="1"/>
    <col min="6927" max="6928" width="9.1796875" style="5"/>
    <col min="6929" max="6929" width="1.7265625" style="5" customWidth="1"/>
    <col min="6930" max="6930" width="0" style="5" hidden="1" customWidth="1"/>
    <col min="6931" max="7167" width="9.1796875" style="5"/>
    <col min="7168" max="7168" width="5.453125" style="5" customWidth="1"/>
    <col min="7169" max="7169" width="5.7265625" style="5" customWidth="1"/>
    <col min="7170" max="7170" width="4.7265625" style="5" customWidth="1"/>
    <col min="7171" max="7171" width="15.54296875" style="5" customWidth="1"/>
    <col min="7172" max="7172" width="16.54296875" style="5" customWidth="1"/>
    <col min="7173" max="7173" width="6" style="5" customWidth="1"/>
    <col min="7174" max="7174" width="5.81640625" style="5" customWidth="1"/>
    <col min="7175" max="7175" width="6.54296875" style="5" customWidth="1"/>
    <col min="7176" max="7176" width="14.453125" style="5" customWidth="1"/>
    <col min="7177" max="7177" width="9.54296875" style="5" bestFit="1" customWidth="1"/>
    <col min="7178" max="7180" width="9.1796875" style="5"/>
    <col min="7181" max="7181" width="9.81640625" style="5" customWidth="1"/>
    <col min="7182" max="7182" width="10.7265625" style="5" customWidth="1"/>
    <col min="7183" max="7184" width="9.1796875" style="5"/>
    <col min="7185" max="7185" width="1.7265625" style="5" customWidth="1"/>
    <col min="7186" max="7186" width="0" style="5" hidden="1" customWidth="1"/>
    <col min="7187" max="7423" width="9.1796875" style="5"/>
    <col min="7424" max="7424" width="5.453125" style="5" customWidth="1"/>
    <col min="7425" max="7425" width="5.7265625" style="5" customWidth="1"/>
    <col min="7426" max="7426" width="4.7265625" style="5" customWidth="1"/>
    <col min="7427" max="7427" width="15.54296875" style="5" customWidth="1"/>
    <col min="7428" max="7428" width="16.54296875" style="5" customWidth="1"/>
    <col min="7429" max="7429" width="6" style="5" customWidth="1"/>
    <col min="7430" max="7430" width="5.81640625" style="5" customWidth="1"/>
    <col min="7431" max="7431" width="6.54296875" style="5" customWidth="1"/>
    <col min="7432" max="7432" width="14.453125" style="5" customWidth="1"/>
    <col min="7433" max="7433" width="9.54296875" style="5" bestFit="1" customWidth="1"/>
    <col min="7434" max="7436" width="9.1796875" style="5"/>
    <col min="7437" max="7437" width="9.81640625" style="5" customWidth="1"/>
    <col min="7438" max="7438" width="10.7265625" style="5" customWidth="1"/>
    <col min="7439" max="7440" width="9.1796875" style="5"/>
    <col min="7441" max="7441" width="1.7265625" style="5" customWidth="1"/>
    <col min="7442" max="7442" width="0" style="5" hidden="1" customWidth="1"/>
    <col min="7443" max="7679" width="9.1796875" style="5"/>
    <col min="7680" max="7680" width="5.453125" style="5" customWidth="1"/>
    <col min="7681" max="7681" width="5.7265625" style="5" customWidth="1"/>
    <col min="7682" max="7682" width="4.7265625" style="5" customWidth="1"/>
    <col min="7683" max="7683" width="15.54296875" style="5" customWidth="1"/>
    <col min="7684" max="7684" width="16.54296875" style="5" customWidth="1"/>
    <col min="7685" max="7685" width="6" style="5" customWidth="1"/>
    <col min="7686" max="7686" width="5.81640625" style="5" customWidth="1"/>
    <col min="7687" max="7687" width="6.54296875" style="5" customWidth="1"/>
    <col min="7688" max="7688" width="14.453125" style="5" customWidth="1"/>
    <col min="7689" max="7689" width="9.54296875" style="5" bestFit="1" customWidth="1"/>
    <col min="7690" max="7692" width="9.1796875" style="5"/>
    <col min="7693" max="7693" width="9.81640625" style="5" customWidth="1"/>
    <col min="7694" max="7694" width="10.7265625" style="5" customWidth="1"/>
    <col min="7695" max="7696" width="9.1796875" style="5"/>
    <col min="7697" max="7697" width="1.7265625" style="5" customWidth="1"/>
    <col min="7698" max="7698" width="0" style="5" hidden="1" customWidth="1"/>
    <col min="7699" max="7935" width="9.1796875" style="5"/>
    <col min="7936" max="7936" width="5.453125" style="5" customWidth="1"/>
    <col min="7937" max="7937" width="5.7265625" style="5" customWidth="1"/>
    <col min="7938" max="7938" width="4.7265625" style="5" customWidth="1"/>
    <col min="7939" max="7939" width="15.54296875" style="5" customWidth="1"/>
    <col min="7940" max="7940" width="16.54296875" style="5" customWidth="1"/>
    <col min="7941" max="7941" width="6" style="5" customWidth="1"/>
    <col min="7942" max="7942" width="5.81640625" style="5" customWidth="1"/>
    <col min="7943" max="7943" width="6.54296875" style="5" customWidth="1"/>
    <col min="7944" max="7944" width="14.453125" style="5" customWidth="1"/>
    <col min="7945" max="7945" width="9.54296875" style="5" bestFit="1" customWidth="1"/>
    <col min="7946" max="7948" width="9.1796875" style="5"/>
    <col min="7949" max="7949" width="9.81640625" style="5" customWidth="1"/>
    <col min="7950" max="7950" width="10.7265625" style="5" customWidth="1"/>
    <col min="7951" max="7952" width="9.1796875" style="5"/>
    <col min="7953" max="7953" width="1.7265625" style="5" customWidth="1"/>
    <col min="7954" max="7954" width="0" style="5" hidden="1" customWidth="1"/>
    <col min="7955" max="8191" width="9.1796875" style="5"/>
    <col min="8192" max="8192" width="5.453125" style="5" customWidth="1"/>
    <col min="8193" max="8193" width="5.7265625" style="5" customWidth="1"/>
    <col min="8194" max="8194" width="4.7265625" style="5" customWidth="1"/>
    <col min="8195" max="8195" width="15.54296875" style="5" customWidth="1"/>
    <col min="8196" max="8196" width="16.54296875" style="5" customWidth="1"/>
    <col min="8197" max="8197" width="6" style="5" customWidth="1"/>
    <col min="8198" max="8198" width="5.81640625" style="5" customWidth="1"/>
    <col min="8199" max="8199" width="6.54296875" style="5" customWidth="1"/>
    <col min="8200" max="8200" width="14.453125" style="5" customWidth="1"/>
    <col min="8201" max="8201" width="9.54296875" style="5" bestFit="1" customWidth="1"/>
    <col min="8202" max="8204" width="9.1796875" style="5"/>
    <col min="8205" max="8205" width="9.81640625" style="5" customWidth="1"/>
    <col min="8206" max="8206" width="10.7265625" style="5" customWidth="1"/>
    <col min="8207" max="8208" width="9.1796875" style="5"/>
    <col min="8209" max="8209" width="1.7265625" style="5" customWidth="1"/>
    <col min="8210" max="8210" width="0" style="5" hidden="1" customWidth="1"/>
    <col min="8211" max="8447" width="9.1796875" style="5"/>
    <col min="8448" max="8448" width="5.453125" style="5" customWidth="1"/>
    <col min="8449" max="8449" width="5.7265625" style="5" customWidth="1"/>
    <col min="8450" max="8450" width="4.7265625" style="5" customWidth="1"/>
    <col min="8451" max="8451" width="15.54296875" style="5" customWidth="1"/>
    <col min="8452" max="8452" width="16.54296875" style="5" customWidth="1"/>
    <col min="8453" max="8453" width="6" style="5" customWidth="1"/>
    <col min="8454" max="8454" width="5.81640625" style="5" customWidth="1"/>
    <col min="8455" max="8455" width="6.54296875" style="5" customWidth="1"/>
    <col min="8456" max="8456" width="14.453125" style="5" customWidth="1"/>
    <col min="8457" max="8457" width="9.54296875" style="5" bestFit="1" customWidth="1"/>
    <col min="8458" max="8460" width="9.1796875" style="5"/>
    <col min="8461" max="8461" width="9.81640625" style="5" customWidth="1"/>
    <col min="8462" max="8462" width="10.7265625" style="5" customWidth="1"/>
    <col min="8463" max="8464" width="9.1796875" style="5"/>
    <col min="8465" max="8465" width="1.7265625" style="5" customWidth="1"/>
    <col min="8466" max="8466" width="0" style="5" hidden="1" customWidth="1"/>
    <col min="8467" max="8703" width="9.1796875" style="5"/>
    <col min="8704" max="8704" width="5.453125" style="5" customWidth="1"/>
    <col min="8705" max="8705" width="5.7265625" style="5" customWidth="1"/>
    <col min="8706" max="8706" width="4.7265625" style="5" customWidth="1"/>
    <col min="8707" max="8707" width="15.54296875" style="5" customWidth="1"/>
    <col min="8708" max="8708" width="16.54296875" style="5" customWidth="1"/>
    <col min="8709" max="8709" width="6" style="5" customWidth="1"/>
    <col min="8710" max="8710" width="5.81640625" style="5" customWidth="1"/>
    <col min="8711" max="8711" width="6.54296875" style="5" customWidth="1"/>
    <col min="8712" max="8712" width="14.453125" style="5" customWidth="1"/>
    <col min="8713" max="8713" width="9.54296875" style="5" bestFit="1" customWidth="1"/>
    <col min="8714" max="8716" width="9.1796875" style="5"/>
    <col min="8717" max="8717" width="9.81640625" style="5" customWidth="1"/>
    <col min="8718" max="8718" width="10.7265625" style="5" customWidth="1"/>
    <col min="8719" max="8720" width="9.1796875" style="5"/>
    <col min="8721" max="8721" width="1.7265625" style="5" customWidth="1"/>
    <col min="8722" max="8722" width="0" style="5" hidden="1" customWidth="1"/>
    <col min="8723" max="8959" width="9.1796875" style="5"/>
    <col min="8960" max="8960" width="5.453125" style="5" customWidth="1"/>
    <col min="8961" max="8961" width="5.7265625" style="5" customWidth="1"/>
    <col min="8962" max="8962" width="4.7265625" style="5" customWidth="1"/>
    <col min="8963" max="8963" width="15.54296875" style="5" customWidth="1"/>
    <col min="8964" max="8964" width="16.54296875" style="5" customWidth="1"/>
    <col min="8965" max="8965" width="6" style="5" customWidth="1"/>
    <col min="8966" max="8966" width="5.81640625" style="5" customWidth="1"/>
    <col min="8967" max="8967" width="6.54296875" style="5" customWidth="1"/>
    <col min="8968" max="8968" width="14.453125" style="5" customWidth="1"/>
    <col min="8969" max="8969" width="9.54296875" style="5" bestFit="1" customWidth="1"/>
    <col min="8970" max="8972" width="9.1796875" style="5"/>
    <col min="8973" max="8973" width="9.81640625" style="5" customWidth="1"/>
    <col min="8974" max="8974" width="10.7265625" style="5" customWidth="1"/>
    <col min="8975" max="8976" width="9.1796875" style="5"/>
    <col min="8977" max="8977" width="1.7265625" style="5" customWidth="1"/>
    <col min="8978" max="8978" width="0" style="5" hidden="1" customWidth="1"/>
    <col min="8979" max="9215" width="9.1796875" style="5"/>
    <col min="9216" max="9216" width="5.453125" style="5" customWidth="1"/>
    <col min="9217" max="9217" width="5.7265625" style="5" customWidth="1"/>
    <col min="9218" max="9218" width="4.7265625" style="5" customWidth="1"/>
    <col min="9219" max="9219" width="15.54296875" style="5" customWidth="1"/>
    <col min="9220" max="9220" width="16.54296875" style="5" customWidth="1"/>
    <col min="9221" max="9221" width="6" style="5" customWidth="1"/>
    <col min="9222" max="9222" width="5.81640625" style="5" customWidth="1"/>
    <col min="9223" max="9223" width="6.54296875" style="5" customWidth="1"/>
    <col min="9224" max="9224" width="14.453125" style="5" customWidth="1"/>
    <col min="9225" max="9225" width="9.54296875" style="5" bestFit="1" customWidth="1"/>
    <col min="9226" max="9228" width="9.1796875" style="5"/>
    <col min="9229" max="9229" width="9.81640625" style="5" customWidth="1"/>
    <col min="9230" max="9230" width="10.7265625" style="5" customWidth="1"/>
    <col min="9231" max="9232" width="9.1796875" style="5"/>
    <col min="9233" max="9233" width="1.7265625" style="5" customWidth="1"/>
    <col min="9234" max="9234" width="0" style="5" hidden="1" customWidth="1"/>
    <col min="9235" max="9471" width="9.1796875" style="5"/>
    <col min="9472" max="9472" width="5.453125" style="5" customWidth="1"/>
    <col min="9473" max="9473" width="5.7265625" style="5" customWidth="1"/>
    <col min="9474" max="9474" width="4.7265625" style="5" customWidth="1"/>
    <col min="9475" max="9475" width="15.54296875" style="5" customWidth="1"/>
    <col min="9476" max="9476" width="16.54296875" style="5" customWidth="1"/>
    <col min="9477" max="9477" width="6" style="5" customWidth="1"/>
    <col min="9478" max="9478" width="5.81640625" style="5" customWidth="1"/>
    <col min="9479" max="9479" width="6.54296875" style="5" customWidth="1"/>
    <col min="9480" max="9480" width="14.453125" style="5" customWidth="1"/>
    <col min="9481" max="9481" width="9.54296875" style="5" bestFit="1" customWidth="1"/>
    <col min="9482" max="9484" width="9.1796875" style="5"/>
    <col min="9485" max="9485" width="9.81640625" style="5" customWidth="1"/>
    <col min="9486" max="9486" width="10.7265625" style="5" customWidth="1"/>
    <col min="9487" max="9488" width="9.1796875" style="5"/>
    <col min="9489" max="9489" width="1.7265625" style="5" customWidth="1"/>
    <col min="9490" max="9490" width="0" style="5" hidden="1" customWidth="1"/>
    <col min="9491" max="9727" width="9.1796875" style="5"/>
    <col min="9728" max="9728" width="5.453125" style="5" customWidth="1"/>
    <col min="9729" max="9729" width="5.7265625" style="5" customWidth="1"/>
    <col min="9730" max="9730" width="4.7265625" style="5" customWidth="1"/>
    <col min="9731" max="9731" width="15.54296875" style="5" customWidth="1"/>
    <col min="9732" max="9732" width="16.54296875" style="5" customWidth="1"/>
    <col min="9733" max="9733" width="6" style="5" customWidth="1"/>
    <col min="9734" max="9734" width="5.81640625" style="5" customWidth="1"/>
    <col min="9735" max="9735" width="6.54296875" style="5" customWidth="1"/>
    <col min="9736" max="9736" width="14.453125" style="5" customWidth="1"/>
    <col min="9737" max="9737" width="9.54296875" style="5" bestFit="1" customWidth="1"/>
    <col min="9738" max="9740" width="9.1796875" style="5"/>
    <col min="9741" max="9741" width="9.81640625" style="5" customWidth="1"/>
    <col min="9742" max="9742" width="10.7265625" style="5" customWidth="1"/>
    <col min="9743" max="9744" width="9.1796875" style="5"/>
    <col min="9745" max="9745" width="1.7265625" style="5" customWidth="1"/>
    <col min="9746" max="9746" width="0" style="5" hidden="1" customWidth="1"/>
    <col min="9747" max="9983" width="9.1796875" style="5"/>
    <col min="9984" max="9984" width="5.453125" style="5" customWidth="1"/>
    <col min="9985" max="9985" width="5.7265625" style="5" customWidth="1"/>
    <col min="9986" max="9986" width="4.7265625" style="5" customWidth="1"/>
    <col min="9987" max="9987" width="15.54296875" style="5" customWidth="1"/>
    <col min="9988" max="9988" width="16.54296875" style="5" customWidth="1"/>
    <col min="9989" max="9989" width="6" style="5" customWidth="1"/>
    <col min="9990" max="9990" width="5.81640625" style="5" customWidth="1"/>
    <col min="9991" max="9991" width="6.54296875" style="5" customWidth="1"/>
    <col min="9992" max="9992" width="14.453125" style="5" customWidth="1"/>
    <col min="9993" max="9993" width="9.54296875" style="5" bestFit="1" customWidth="1"/>
    <col min="9994" max="9996" width="9.1796875" style="5"/>
    <col min="9997" max="9997" width="9.81640625" style="5" customWidth="1"/>
    <col min="9998" max="9998" width="10.7265625" style="5" customWidth="1"/>
    <col min="9999" max="10000" width="9.1796875" style="5"/>
    <col min="10001" max="10001" width="1.7265625" style="5" customWidth="1"/>
    <col min="10002" max="10002" width="0" style="5" hidden="1" customWidth="1"/>
    <col min="10003" max="10239" width="9.1796875" style="5"/>
    <col min="10240" max="10240" width="5.453125" style="5" customWidth="1"/>
    <col min="10241" max="10241" width="5.7265625" style="5" customWidth="1"/>
    <col min="10242" max="10242" width="4.7265625" style="5" customWidth="1"/>
    <col min="10243" max="10243" width="15.54296875" style="5" customWidth="1"/>
    <col min="10244" max="10244" width="16.54296875" style="5" customWidth="1"/>
    <col min="10245" max="10245" width="6" style="5" customWidth="1"/>
    <col min="10246" max="10246" width="5.81640625" style="5" customWidth="1"/>
    <col min="10247" max="10247" width="6.54296875" style="5" customWidth="1"/>
    <col min="10248" max="10248" width="14.453125" style="5" customWidth="1"/>
    <col min="10249" max="10249" width="9.54296875" style="5" bestFit="1" customWidth="1"/>
    <col min="10250" max="10252" width="9.1796875" style="5"/>
    <col min="10253" max="10253" width="9.81640625" style="5" customWidth="1"/>
    <col min="10254" max="10254" width="10.7265625" style="5" customWidth="1"/>
    <col min="10255" max="10256" width="9.1796875" style="5"/>
    <col min="10257" max="10257" width="1.7265625" style="5" customWidth="1"/>
    <col min="10258" max="10258" width="0" style="5" hidden="1" customWidth="1"/>
    <col min="10259" max="10495" width="9.1796875" style="5"/>
    <col min="10496" max="10496" width="5.453125" style="5" customWidth="1"/>
    <col min="10497" max="10497" width="5.7265625" style="5" customWidth="1"/>
    <col min="10498" max="10498" width="4.7265625" style="5" customWidth="1"/>
    <col min="10499" max="10499" width="15.54296875" style="5" customWidth="1"/>
    <col min="10500" max="10500" width="16.54296875" style="5" customWidth="1"/>
    <col min="10501" max="10501" width="6" style="5" customWidth="1"/>
    <col min="10502" max="10502" width="5.81640625" style="5" customWidth="1"/>
    <col min="10503" max="10503" width="6.54296875" style="5" customWidth="1"/>
    <col min="10504" max="10504" width="14.453125" style="5" customWidth="1"/>
    <col min="10505" max="10505" width="9.54296875" style="5" bestFit="1" customWidth="1"/>
    <col min="10506" max="10508" width="9.1796875" style="5"/>
    <col min="10509" max="10509" width="9.81640625" style="5" customWidth="1"/>
    <col min="10510" max="10510" width="10.7265625" style="5" customWidth="1"/>
    <col min="10511" max="10512" width="9.1796875" style="5"/>
    <col min="10513" max="10513" width="1.7265625" style="5" customWidth="1"/>
    <col min="10514" max="10514" width="0" style="5" hidden="1" customWidth="1"/>
    <col min="10515" max="10751" width="9.1796875" style="5"/>
    <col min="10752" max="10752" width="5.453125" style="5" customWidth="1"/>
    <col min="10753" max="10753" width="5.7265625" style="5" customWidth="1"/>
    <col min="10754" max="10754" width="4.7265625" style="5" customWidth="1"/>
    <col min="10755" max="10755" width="15.54296875" style="5" customWidth="1"/>
    <col min="10756" max="10756" width="16.54296875" style="5" customWidth="1"/>
    <col min="10757" max="10757" width="6" style="5" customWidth="1"/>
    <col min="10758" max="10758" width="5.81640625" style="5" customWidth="1"/>
    <col min="10759" max="10759" width="6.54296875" style="5" customWidth="1"/>
    <col min="10760" max="10760" width="14.453125" style="5" customWidth="1"/>
    <col min="10761" max="10761" width="9.54296875" style="5" bestFit="1" customWidth="1"/>
    <col min="10762" max="10764" width="9.1796875" style="5"/>
    <col min="10765" max="10765" width="9.81640625" style="5" customWidth="1"/>
    <col min="10766" max="10766" width="10.7265625" style="5" customWidth="1"/>
    <col min="10767" max="10768" width="9.1796875" style="5"/>
    <col min="10769" max="10769" width="1.7265625" style="5" customWidth="1"/>
    <col min="10770" max="10770" width="0" style="5" hidden="1" customWidth="1"/>
    <col min="10771" max="11007" width="9.1796875" style="5"/>
    <col min="11008" max="11008" width="5.453125" style="5" customWidth="1"/>
    <col min="11009" max="11009" width="5.7265625" style="5" customWidth="1"/>
    <col min="11010" max="11010" width="4.7265625" style="5" customWidth="1"/>
    <col min="11011" max="11011" width="15.54296875" style="5" customWidth="1"/>
    <col min="11012" max="11012" width="16.54296875" style="5" customWidth="1"/>
    <col min="11013" max="11013" width="6" style="5" customWidth="1"/>
    <col min="11014" max="11014" width="5.81640625" style="5" customWidth="1"/>
    <col min="11015" max="11015" width="6.54296875" style="5" customWidth="1"/>
    <col min="11016" max="11016" width="14.453125" style="5" customWidth="1"/>
    <col min="11017" max="11017" width="9.54296875" style="5" bestFit="1" customWidth="1"/>
    <col min="11018" max="11020" width="9.1796875" style="5"/>
    <col min="11021" max="11021" width="9.81640625" style="5" customWidth="1"/>
    <col min="11022" max="11022" width="10.7265625" style="5" customWidth="1"/>
    <col min="11023" max="11024" width="9.1796875" style="5"/>
    <col min="11025" max="11025" width="1.7265625" style="5" customWidth="1"/>
    <col min="11026" max="11026" width="0" style="5" hidden="1" customWidth="1"/>
    <col min="11027" max="11263" width="9.1796875" style="5"/>
    <col min="11264" max="11264" width="5.453125" style="5" customWidth="1"/>
    <col min="11265" max="11265" width="5.7265625" style="5" customWidth="1"/>
    <col min="11266" max="11266" width="4.7265625" style="5" customWidth="1"/>
    <col min="11267" max="11267" width="15.54296875" style="5" customWidth="1"/>
    <col min="11268" max="11268" width="16.54296875" style="5" customWidth="1"/>
    <col min="11269" max="11269" width="6" style="5" customWidth="1"/>
    <col min="11270" max="11270" width="5.81640625" style="5" customWidth="1"/>
    <col min="11271" max="11271" width="6.54296875" style="5" customWidth="1"/>
    <col min="11272" max="11272" width="14.453125" style="5" customWidth="1"/>
    <col min="11273" max="11273" width="9.54296875" style="5" bestFit="1" customWidth="1"/>
    <col min="11274" max="11276" width="9.1796875" style="5"/>
    <col min="11277" max="11277" width="9.81640625" style="5" customWidth="1"/>
    <col min="11278" max="11278" width="10.7265625" style="5" customWidth="1"/>
    <col min="11279" max="11280" width="9.1796875" style="5"/>
    <col min="11281" max="11281" width="1.7265625" style="5" customWidth="1"/>
    <col min="11282" max="11282" width="0" style="5" hidden="1" customWidth="1"/>
    <col min="11283" max="11519" width="9.1796875" style="5"/>
    <col min="11520" max="11520" width="5.453125" style="5" customWidth="1"/>
    <col min="11521" max="11521" width="5.7265625" style="5" customWidth="1"/>
    <col min="11522" max="11522" width="4.7265625" style="5" customWidth="1"/>
    <col min="11523" max="11523" width="15.54296875" style="5" customWidth="1"/>
    <col min="11524" max="11524" width="16.54296875" style="5" customWidth="1"/>
    <col min="11525" max="11525" width="6" style="5" customWidth="1"/>
    <col min="11526" max="11526" width="5.81640625" style="5" customWidth="1"/>
    <col min="11527" max="11527" width="6.54296875" style="5" customWidth="1"/>
    <col min="11528" max="11528" width="14.453125" style="5" customWidth="1"/>
    <col min="11529" max="11529" width="9.54296875" style="5" bestFit="1" customWidth="1"/>
    <col min="11530" max="11532" width="9.1796875" style="5"/>
    <col min="11533" max="11533" width="9.81640625" style="5" customWidth="1"/>
    <col min="11534" max="11534" width="10.7265625" style="5" customWidth="1"/>
    <col min="11535" max="11536" width="9.1796875" style="5"/>
    <col min="11537" max="11537" width="1.7265625" style="5" customWidth="1"/>
    <col min="11538" max="11538" width="0" style="5" hidden="1" customWidth="1"/>
    <col min="11539" max="11775" width="9.1796875" style="5"/>
    <col min="11776" max="11776" width="5.453125" style="5" customWidth="1"/>
    <col min="11777" max="11777" width="5.7265625" style="5" customWidth="1"/>
    <col min="11778" max="11778" width="4.7265625" style="5" customWidth="1"/>
    <col min="11779" max="11779" width="15.54296875" style="5" customWidth="1"/>
    <col min="11780" max="11780" width="16.54296875" style="5" customWidth="1"/>
    <col min="11781" max="11781" width="6" style="5" customWidth="1"/>
    <col min="11782" max="11782" width="5.81640625" style="5" customWidth="1"/>
    <col min="11783" max="11783" width="6.54296875" style="5" customWidth="1"/>
    <col min="11784" max="11784" width="14.453125" style="5" customWidth="1"/>
    <col min="11785" max="11785" width="9.54296875" style="5" bestFit="1" customWidth="1"/>
    <col min="11786" max="11788" width="9.1796875" style="5"/>
    <col min="11789" max="11789" width="9.81640625" style="5" customWidth="1"/>
    <col min="11790" max="11790" width="10.7265625" style="5" customWidth="1"/>
    <col min="11791" max="11792" width="9.1796875" style="5"/>
    <col min="11793" max="11793" width="1.7265625" style="5" customWidth="1"/>
    <col min="11794" max="11794" width="0" style="5" hidden="1" customWidth="1"/>
    <col min="11795" max="12031" width="9.1796875" style="5"/>
    <col min="12032" max="12032" width="5.453125" style="5" customWidth="1"/>
    <col min="12033" max="12033" width="5.7265625" style="5" customWidth="1"/>
    <col min="12034" max="12034" width="4.7265625" style="5" customWidth="1"/>
    <col min="12035" max="12035" width="15.54296875" style="5" customWidth="1"/>
    <col min="12036" max="12036" width="16.54296875" style="5" customWidth="1"/>
    <col min="12037" max="12037" width="6" style="5" customWidth="1"/>
    <col min="12038" max="12038" width="5.81640625" style="5" customWidth="1"/>
    <col min="12039" max="12039" width="6.54296875" style="5" customWidth="1"/>
    <col min="12040" max="12040" width="14.453125" style="5" customWidth="1"/>
    <col min="12041" max="12041" width="9.54296875" style="5" bestFit="1" customWidth="1"/>
    <col min="12042" max="12044" width="9.1796875" style="5"/>
    <col min="12045" max="12045" width="9.81640625" style="5" customWidth="1"/>
    <col min="12046" max="12046" width="10.7265625" style="5" customWidth="1"/>
    <col min="12047" max="12048" width="9.1796875" style="5"/>
    <col min="12049" max="12049" width="1.7265625" style="5" customWidth="1"/>
    <col min="12050" max="12050" width="0" style="5" hidden="1" customWidth="1"/>
    <col min="12051" max="12287" width="9.1796875" style="5"/>
    <col min="12288" max="12288" width="5.453125" style="5" customWidth="1"/>
    <col min="12289" max="12289" width="5.7265625" style="5" customWidth="1"/>
    <col min="12290" max="12290" width="4.7265625" style="5" customWidth="1"/>
    <col min="12291" max="12291" width="15.54296875" style="5" customWidth="1"/>
    <col min="12292" max="12292" width="16.54296875" style="5" customWidth="1"/>
    <col min="12293" max="12293" width="6" style="5" customWidth="1"/>
    <col min="12294" max="12294" width="5.81640625" style="5" customWidth="1"/>
    <col min="12295" max="12295" width="6.54296875" style="5" customWidth="1"/>
    <col min="12296" max="12296" width="14.453125" style="5" customWidth="1"/>
    <col min="12297" max="12297" width="9.54296875" style="5" bestFit="1" customWidth="1"/>
    <col min="12298" max="12300" width="9.1796875" style="5"/>
    <col min="12301" max="12301" width="9.81640625" style="5" customWidth="1"/>
    <col min="12302" max="12302" width="10.7265625" style="5" customWidth="1"/>
    <col min="12303" max="12304" width="9.1796875" style="5"/>
    <col min="12305" max="12305" width="1.7265625" style="5" customWidth="1"/>
    <col min="12306" max="12306" width="0" style="5" hidden="1" customWidth="1"/>
    <col min="12307" max="12543" width="9.1796875" style="5"/>
    <col min="12544" max="12544" width="5.453125" style="5" customWidth="1"/>
    <col min="12545" max="12545" width="5.7265625" style="5" customWidth="1"/>
    <col min="12546" max="12546" width="4.7265625" style="5" customWidth="1"/>
    <col min="12547" max="12547" width="15.54296875" style="5" customWidth="1"/>
    <col min="12548" max="12548" width="16.54296875" style="5" customWidth="1"/>
    <col min="12549" max="12549" width="6" style="5" customWidth="1"/>
    <col min="12550" max="12550" width="5.81640625" style="5" customWidth="1"/>
    <col min="12551" max="12551" width="6.54296875" style="5" customWidth="1"/>
    <col min="12552" max="12552" width="14.453125" style="5" customWidth="1"/>
    <col min="12553" max="12553" width="9.54296875" style="5" bestFit="1" customWidth="1"/>
    <col min="12554" max="12556" width="9.1796875" style="5"/>
    <col min="12557" max="12557" width="9.81640625" style="5" customWidth="1"/>
    <col min="12558" max="12558" width="10.7265625" style="5" customWidth="1"/>
    <col min="12559" max="12560" width="9.1796875" style="5"/>
    <col min="12561" max="12561" width="1.7265625" style="5" customWidth="1"/>
    <col min="12562" max="12562" width="0" style="5" hidden="1" customWidth="1"/>
    <col min="12563" max="12799" width="9.1796875" style="5"/>
    <col min="12800" max="12800" width="5.453125" style="5" customWidth="1"/>
    <col min="12801" max="12801" width="5.7265625" style="5" customWidth="1"/>
    <col min="12802" max="12802" width="4.7265625" style="5" customWidth="1"/>
    <col min="12803" max="12803" width="15.54296875" style="5" customWidth="1"/>
    <col min="12804" max="12804" width="16.54296875" style="5" customWidth="1"/>
    <col min="12805" max="12805" width="6" style="5" customWidth="1"/>
    <col min="12806" max="12806" width="5.81640625" style="5" customWidth="1"/>
    <col min="12807" max="12807" width="6.54296875" style="5" customWidth="1"/>
    <col min="12808" max="12808" width="14.453125" style="5" customWidth="1"/>
    <col min="12809" max="12809" width="9.54296875" style="5" bestFit="1" customWidth="1"/>
    <col min="12810" max="12812" width="9.1796875" style="5"/>
    <col min="12813" max="12813" width="9.81640625" style="5" customWidth="1"/>
    <col min="12814" max="12814" width="10.7265625" style="5" customWidth="1"/>
    <col min="12815" max="12816" width="9.1796875" style="5"/>
    <col min="12817" max="12817" width="1.7265625" style="5" customWidth="1"/>
    <col min="12818" max="12818" width="0" style="5" hidden="1" customWidth="1"/>
    <col min="12819" max="13055" width="9.1796875" style="5"/>
    <col min="13056" max="13056" width="5.453125" style="5" customWidth="1"/>
    <col min="13057" max="13057" width="5.7265625" style="5" customWidth="1"/>
    <col min="13058" max="13058" width="4.7265625" style="5" customWidth="1"/>
    <col min="13059" max="13059" width="15.54296875" style="5" customWidth="1"/>
    <col min="13060" max="13060" width="16.54296875" style="5" customWidth="1"/>
    <col min="13061" max="13061" width="6" style="5" customWidth="1"/>
    <col min="13062" max="13062" width="5.81640625" style="5" customWidth="1"/>
    <col min="13063" max="13063" width="6.54296875" style="5" customWidth="1"/>
    <col min="13064" max="13064" width="14.453125" style="5" customWidth="1"/>
    <col min="13065" max="13065" width="9.54296875" style="5" bestFit="1" customWidth="1"/>
    <col min="13066" max="13068" width="9.1796875" style="5"/>
    <col min="13069" max="13069" width="9.81640625" style="5" customWidth="1"/>
    <col min="13070" max="13070" width="10.7265625" style="5" customWidth="1"/>
    <col min="13071" max="13072" width="9.1796875" style="5"/>
    <col min="13073" max="13073" width="1.7265625" style="5" customWidth="1"/>
    <col min="13074" max="13074" width="0" style="5" hidden="1" customWidth="1"/>
    <col min="13075" max="13311" width="9.1796875" style="5"/>
    <col min="13312" max="13312" width="5.453125" style="5" customWidth="1"/>
    <col min="13313" max="13313" width="5.7265625" style="5" customWidth="1"/>
    <col min="13314" max="13314" width="4.7265625" style="5" customWidth="1"/>
    <col min="13315" max="13315" width="15.54296875" style="5" customWidth="1"/>
    <col min="13316" max="13316" width="16.54296875" style="5" customWidth="1"/>
    <col min="13317" max="13317" width="6" style="5" customWidth="1"/>
    <col min="13318" max="13318" width="5.81640625" style="5" customWidth="1"/>
    <col min="13319" max="13319" width="6.54296875" style="5" customWidth="1"/>
    <col min="13320" max="13320" width="14.453125" style="5" customWidth="1"/>
    <col min="13321" max="13321" width="9.54296875" style="5" bestFit="1" customWidth="1"/>
    <col min="13322" max="13324" width="9.1796875" style="5"/>
    <col min="13325" max="13325" width="9.81640625" style="5" customWidth="1"/>
    <col min="13326" max="13326" width="10.7265625" style="5" customWidth="1"/>
    <col min="13327" max="13328" width="9.1796875" style="5"/>
    <col min="13329" max="13329" width="1.7265625" style="5" customWidth="1"/>
    <col min="13330" max="13330" width="0" style="5" hidden="1" customWidth="1"/>
    <col min="13331" max="13567" width="9.1796875" style="5"/>
    <col min="13568" max="13568" width="5.453125" style="5" customWidth="1"/>
    <col min="13569" max="13569" width="5.7265625" style="5" customWidth="1"/>
    <col min="13570" max="13570" width="4.7265625" style="5" customWidth="1"/>
    <col min="13571" max="13571" width="15.54296875" style="5" customWidth="1"/>
    <col min="13572" max="13572" width="16.54296875" style="5" customWidth="1"/>
    <col min="13573" max="13573" width="6" style="5" customWidth="1"/>
    <col min="13574" max="13574" width="5.81640625" style="5" customWidth="1"/>
    <col min="13575" max="13575" width="6.54296875" style="5" customWidth="1"/>
    <col min="13576" max="13576" width="14.453125" style="5" customWidth="1"/>
    <col min="13577" max="13577" width="9.54296875" style="5" bestFit="1" customWidth="1"/>
    <col min="13578" max="13580" width="9.1796875" style="5"/>
    <col min="13581" max="13581" width="9.81640625" style="5" customWidth="1"/>
    <col min="13582" max="13582" width="10.7265625" style="5" customWidth="1"/>
    <col min="13583" max="13584" width="9.1796875" style="5"/>
    <col min="13585" max="13585" width="1.7265625" style="5" customWidth="1"/>
    <col min="13586" max="13586" width="0" style="5" hidden="1" customWidth="1"/>
    <col min="13587" max="13823" width="9.1796875" style="5"/>
    <col min="13824" max="13824" width="5.453125" style="5" customWidth="1"/>
    <col min="13825" max="13825" width="5.7265625" style="5" customWidth="1"/>
    <col min="13826" max="13826" width="4.7265625" style="5" customWidth="1"/>
    <col min="13827" max="13827" width="15.54296875" style="5" customWidth="1"/>
    <col min="13828" max="13828" width="16.54296875" style="5" customWidth="1"/>
    <col min="13829" max="13829" width="6" style="5" customWidth="1"/>
    <col min="13830" max="13830" width="5.81640625" style="5" customWidth="1"/>
    <col min="13831" max="13831" width="6.54296875" style="5" customWidth="1"/>
    <col min="13832" max="13832" width="14.453125" style="5" customWidth="1"/>
    <col min="13833" max="13833" width="9.54296875" style="5" bestFit="1" customWidth="1"/>
    <col min="13834" max="13836" width="9.1796875" style="5"/>
    <col min="13837" max="13837" width="9.81640625" style="5" customWidth="1"/>
    <col min="13838" max="13838" width="10.7265625" style="5" customWidth="1"/>
    <col min="13839" max="13840" width="9.1796875" style="5"/>
    <col min="13841" max="13841" width="1.7265625" style="5" customWidth="1"/>
    <col min="13842" max="13842" width="0" style="5" hidden="1" customWidth="1"/>
    <col min="13843" max="14079" width="9.1796875" style="5"/>
    <col min="14080" max="14080" width="5.453125" style="5" customWidth="1"/>
    <col min="14081" max="14081" width="5.7265625" style="5" customWidth="1"/>
    <col min="14082" max="14082" width="4.7265625" style="5" customWidth="1"/>
    <col min="14083" max="14083" width="15.54296875" style="5" customWidth="1"/>
    <col min="14084" max="14084" width="16.54296875" style="5" customWidth="1"/>
    <col min="14085" max="14085" width="6" style="5" customWidth="1"/>
    <col min="14086" max="14086" width="5.81640625" style="5" customWidth="1"/>
    <col min="14087" max="14087" width="6.54296875" style="5" customWidth="1"/>
    <col min="14088" max="14088" width="14.453125" style="5" customWidth="1"/>
    <col min="14089" max="14089" width="9.54296875" style="5" bestFit="1" customWidth="1"/>
    <col min="14090" max="14092" width="9.1796875" style="5"/>
    <col min="14093" max="14093" width="9.81640625" style="5" customWidth="1"/>
    <col min="14094" max="14094" width="10.7265625" style="5" customWidth="1"/>
    <col min="14095" max="14096" width="9.1796875" style="5"/>
    <col min="14097" max="14097" width="1.7265625" style="5" customWidth="1"/>
    <col min="14098" max="14098" width="0" style="5" hidden="1" customWidth="1"/>
    <col min="14099" max="14335" width="9.1796875" style="5"/>
    <col min="14336" max="14336" width="5.453125" style="5" customWidth="1"/>
    <col min="14337" max="14337" width="5.7265625" style="5" customWidth="1"/>
    <col min="14338" max="14338" width="4.7265625" style="5" customWidth="1"/>
    <col min="14339" max="14339" width="15.54296875" style="5" customWidth="1"/>
    <col min="14340" max="14340" width="16.54296875" style="5" customWidth="1"/>
    <col min="14341" max="14341" width="6" style="5" customWidth="1"/>
    <col min="14342" max="14342" width="5.81640625" style="5" customWidth="1"/>
    <col min="14343" max="14343" width="6.54296875" style="5" customWidth="1"/>
    <col min="14344" max="14344" width="14.453125" style="5" customWidth="1"/>
    <col min="14345" max="14345" width="9.54296875" style="5" bestFit="1" customWidth="1"/>
    <col min="14346" max="14348" width="9.1796875" style="5"/>
    <col min="14349" max="14349" width="9.81640625" style="5" customWidth="1"/>
    <col min="14350" max="14350" width="10.7265625" style="5" customWidth="1"/>
    <col min="14351" max="14352" width="9.1796875" style="5"/>
    <col min="14353" max="14353" width="1.7265625" style="5" customWidth="1"/>
    <col min="14354" max="14354" width="0" style="5" hidden="1" customWidth="1"/>
    <col min="14355" max="14591" width="9.1796875" style="5"/>
    <col min="14592" max="14592" width="5.453125" style="5" customWidth="1"/>
    <col min="14593" max="14593" width="5.7265625" style="5" customWidth="1"/>
    <col min="14594" max="14594" width="4.7265625" style="5" customWidth="1"/>
    <col min="14595" max="14595" width="15.54296875" style="5" customWidth="1"/>
    <col min="14596" max="14596" width="16.54296875" style="5" customWidth="1"/>
    <col min="14597" max="14597" width="6" style="5" customWidth="1"/>
    <col min="14598" max="14598" width="5.81640625" style="5" customWidth="1"/>
    <col min="14599" max="14599" width="6.54296875" style="5" customWidth="1"/>
    <col min="14600" max="14600" width="14.453125" style="5" customWidth="1"/>
    <col min="14601" max="14601" width="9.54296875" style="5" bestFit="1" customWidth="1"/>
    <col min="14602" max="14604" width="9.1796875" style="5"/>
    <col min="14605" max="14605" width="9.81640625" style="5" customWidth="1"/>
    <col min="14606" max="14606" width="10.7265625" style="5" customWidth="1"/>
    <col min="14607" max="14608" width="9.1796875" style="5"/>
    <col min="14609" max="14609" width="1.7265625" style="5" customWidth="1"/>
    <col min="14610" max="14610" width="0" style="5" hidden="1" customWidth="1"/>
    <col min="14611" max="14847" width="9.1796875" style="5"/>
    <col min="14848" max="14848" width="5.453125" style="5" customWidth="1"/>
    <col min="14849" max="14849" width="5.7265625" style="5" customWidth="1"/>
    <col min="14850" max="14850" width="4.7265625" style="5" customWidth="1"/>
    <col min="14851" max="14851" width="15.54296875" style="5" customWidth="1"/>
    <col min="14852" max="14852" width="16.54296875" style="5" customWidth="1"/>
    <col min="14853" max="14853" width="6" style="5" customWidth="1"/>
    <col min="14854" max="14854" width="5.81640625" style="5" customWidth="1"/>
    <col min="14855" max="14855" width="6.54296875" style="5" customWidth="1"/>
    <col min="14856" max="14856" width="14.453125" style="5" customWidth="1"/>
    <col min="14857" max="14857" width="9.54296875" style="5" bestFit="1" customWidth="1"/>
    <col min="14858" max="14860" width="9.1796875" style="5"/>
    <col min="14861" max="14861" width="9.81640625" style="5" customWidth="1"/>
    <col min="14862" max="14862" width="10.7265625" style="5" customWidth="1"/>
    <col min="14863" max="14864" width="9.1796875" style="5"/>
    <col min="14865" max="14865" width="1.7265625" style="5" customWidth="1"/>
    <col min="14866" max="14866" width="0" style="5" hidden="1" customWidth="1"/>
    <col min="14867" max="15103" width="9.1796875" style="5"/>
    <col min="15104" max="15104" width="5.453125" style="5" customWidth="1"/>
    <col min="15105" max="15105" width="5.7265625" style="5" customWidth="1"/>
    <col min="15106" max="15106" width="4.7265625" style="5" customWidth="1"/>
    <col min="15107" max="15107" width="15.54296875" style="5" customWidth="1"/>
    <col min="15108" max="15108" width="16.54296875" style="5" customWidth="1"/>
    <col min="15109" max="15109" width="6" style="5" customWidth="1"/>
    <col min="15110" max="15110" width="5.81640625" style="5" customWidth="1"/>
    <col min="15111" max="15111" width="6.54296875" style="5" customWidth="1"/>
    <col min="15112" max="15112" width="14.453125" style="5" customWidth="1"/>
    <col min="15113" max="15113" width="9.54296875" style="5" bestFit="1" customWidth="1"/>
    <col min="15114" max="15116" width="9.1796875" style="5"/>
    <col min="15117" max="15117" width="9.81640625" style="5" customWidth="1"/>
    <col min="15118" max="15118" width="10.7265625" style="5" customWidth="1"/>
    <col min="15119" max="15120" width="9.1796875" style="5"/>
    <col min="15121" max="15121" width="1.7265625" style="5" customWidth="1"/>
    <col min="15122" max="15122" width="0" style="5" hidden="1" customWidth="1"/>
    <col min="15123" max="15359" width="9.1796875" style="5"/>
    <col min="15360" max="15360" width="5.453125" style="5" customWidth="1"/>
    <col min="15361" max="15361" width="5.7265625" style="5" customWidth="1"/>
    <col min="15362" max="15362" width="4.7265625" style="5" customWidth="1"/>
    <col min="15363" max="15363" width="15.54296875" style="5" customWidth="1"/>
    <col min="15364" max="15364" width="16.54296875" style="5" customWidth="1"/>
    <col min="15365" max="15365" width="6" style="5" customWidth="1"/>
    <col min="15366" max="15366" width="5.81640625" style="5" customWidth="1"/>
    <col min="15367" max="15367" width="6.54296875" style="5" customWidth="1"/>
    <col min="15368" max="15368" width="14.453125" style="5" customWidth="1"/>
    <col min="15369" max="15369" width="9.54296875" style="5" bestFit="1" customWidth="1"/>
    <col min="15370" max="15372" width="9.1796875" style="5"/>
    <col min="15373" max="15373" width="9.81640625" style="5" customWidth="1"/>
    <col min="15374" max="15374" width="10.7265625" style="5" customWidth="1"/>
    <col min="15375" max="15376" width="9.1796875" style="5"/>
    <col min="15377" max="15377" width="1.7265625" style="5" customWidth="1"/>
    <col min="15378" max="15378" width="0" style="5" hidden="1" customWidth="1"/>
    <col min="15379" max="15615" width="9.1796875" style="5"/>
    <col min="15616" max="15616" width="5.453125" style="5" customWidth="1"/>
    <col min="15617" max="15617" width="5.7265625" style="5" customWidth="1"/>
    <col min="15618" max="15618" width="4.7265625" style="5" customWidth="1"/>
    <col min="15619" max="15619" width="15.54296875" style="5" customWidth="1"/>
    <col min="15620" max="15620" width="16.54296875" style="5" customWidth="1"/>
    <col min="15621" max="15621" width="6" style="5" customWidth="1"/>
    <col min="15622" max="15622" width="5.81640625" style="5" customWidth="1"/>
    <col min="15623" max="15623" width="6.54296875" style="5" customWidth="1"/>
    <col min="15624" max="15624" width="14.453125" style="5" customWidth="1"/>
    <col min="15625" max="15625" width="9.54296875" style="5" bestFit="1" customWidth="1"/>
    <col min="15626" max="15628" width="9.1796875" style="5"/>
    <col min="15629" max="15629" width="9.81640625" style="5" customWidth="1"/>
    <col min="15630" max="15630" width="10.7265625" style="5" customWidth="1"/>
    <col min="15631" max="15632" width="9.1796875" style="5"/>
    <col min="15633" max="15633" width="1.7265625" style="5" customWidth="1"/>
    <col min="15634" max="15634" width="0" style="5" hidden="1" customWidth="1"/>
    <col min="15635" max="15871" width="9.1796875" style="5"/>
    <col min="15872" max="15872" width="5.453125" style="5" customWidth="1"/>
    <col min="15873" max="15873" width="5.7265625" style="5" customWidth="1"/>
    <col min="15874" max="15874" width="4.7265625" style="5" customWidth="1"/>
    <col min="15875" max="15875" width="15.54296875" style="5" customWidth="1"/>
    <col min="15876" max="15876" width="16.54296875" style="5" customWidth="1"/>
    <col min="15877" max="15877" width="6" style="5" customWidth="1"/>
    <col min="15878" max="15878" width="5.81640625" style="5" customWidth="1"/>
    <col min="15879" max="15879" width="6.54296875" style="5" customWidth="1"/>
    <col min="15880" max="15880" width="14.453125" style="5" customWidth="1"/>
    <col min="15881" max="15881" width="9.54296875" style="5" bestFit="1" customWidth="1"/>
    <col min="15882" max="15884" width="9.1796875" style="5"/>
    <col min="15885" max="15885" width="9.81640625" style="5" customWidth="1"/>
    <col min="15886" max="15886" width="10.7265625" style="5" customWidth="1"/>
    <col min="15887" max="15888" width="9.1796875" style="5"/>
    <col min="15889" max="15889" width="1.7265625" style="5" customWidth="1"/>
    <col min="15890" max="15890" width="0" style="5" hidden="1" customWidth="1"/>
    <col min="15891" max="16127" width="9.1796875" style="5"/>
    <col min="16128" max="16128" width="5.453125" style="5" customWidth="1"/>
    <col min="16129" max="16129" width="5.7265625" style="5" customWidth="1"/>
    <col min="16130" max="16130" width="4.7265625" style="5" customWidth="1"/>
    <col min="16131" max="16131" width="15.54296875" style="5" customWidth="1"/>
    <col min="16132" max="16132" width="16.54296875" style="5" customWidth="1"/>
    <col min="16133" max="16133" width="6" style="5" customWidth="1"/>
    <col min="16134" max="16134" width="5.81640625" style="5" customWidth="1"/>
    <col min="16135" max="16135" width="6.54296875" style="5" customWidth="1"/>
    <col min="16136" max="16136" width="14.453125" style="5" customWidth="1"/>
    <col min="16137" max="16137" width="9.54296875" style="5" bestFit="1" customWidth="1"/>
    <col min="16138" max="16140" width="9.1796875" style="5"/>
    <col min="16141" max="16141" width="9.81640625" style="5" customWidth="1"/>
    <col min="16142" max="16142" width="10.7265625" style="5" customWidth="1"/>
    <col min="16143" max="16144" width="9.1796875" style="5"/>
    <col min="16145" max="16145" width="1.7265625" style="5" customWidth="1"/>
    <col min="16146" max="16146" width="0" style="5" hidden="1" customWidth="1"/>
    <col min="16147" max="16384" width="9.1796875" style="5"/>
  </cols>
  <sheetData>
    <row r="1" spans="1:19" ht="25.5" customHeight="1" thickBot="1" x14ac:dyDescent="0.35">
      <c r="A1" s="1"/>
      <c r="B1" s="104" t="s">
        <v>0</v>
      </c>
      <c r="C1" s="105"/>
      <c r="D1" s="105"/>
      <c r="E1" s="105"/>
      <c r="F1" s="105"/>
      <c r="G1" s="105"/>
      <c r="H1" s="105"/>
      <c r="I1" s="106"/>
      <c r="J1" s="2" t="s">
        <v>95</v>
      </c>
      <c r="K1" s="2" t="s">
        <v>98</v>
      </c>
      <c r="L1" s="3" t="s">
        <v>1</v>
      </c>
      <c r="M1" s="107" t="s">
        <v>2</v>
      </c>
      <c r="N1" s="108"/>
      <c r="O1" s="109"/>
      <c r="P1" s="110"/>
      <c r="Q1" s="110"/>
      <c r="R1" s="110"/>
      <c r="S1" s="4"/>
    </row>
    <row r="2" spans="1:19" ht="14.5" thickBot="1" x14ac:dyDescent="0.35">
      <c r="A2" s="6" t="s">
        <v>3</v>
      </c>
      <c r="B2" s="111" t="s">
        <v>101</v>
      </c>
      <c r="C2" s="112"/>
      <c r="D2" s="112"/>
      <c r="E2" s="112"/>
      <c r="F2" s="112"/>
      <c r="G2" s="112"/>
      <c r="H2" s="112"/>
      <c r="I2" s="113"/>
      <c r="J2" s="114"/>
      <c r="K2" s="114"/>
      <c r="L2" s="115"/>
      <c r="M2" s="116" t="s">
        <v>4</v>
      </c>
      <c r="N2" s="117"/>
      <c r="O2" s="122"/>
      <c r="P2" s="123"/>
      <c r="Q2" s="123"/>
      <c r="R2" s="123"/>
      <c r="S2" s="4"/>
    </row>
    <row r="3" spans="1:19" ht="12.75" customHeight="1" x14ac:dyDescent="0.25">
      <c r="A3" s="7"/>
      <c r="B3" s="8"/>
      <c r="C3" s="9"/>
      <c r="D3" s="128" t="s">
        <v>100</v>
      </c>
      <c r="E3" s="129"/>
      <c r="F3" s="10"/>
      <c r="G3" s="10"/>
      <c r="H3" s="10"/>
      <c r="I3" s="10" t="s">
        <v>5</v>
      </c>
      <c r="J3" s="11">
        <v>25</v>
      </c>
      <c r="K3" s="11"/>
      <c r="L3" s="12"/>
      <c r="M3" s="118"/>
      <c r="N3" s="119"/>
      <c r="O3" s="124"/>
      <c r="P3" s="125"/>
      <c r="Q3" s="125"/>
      <c r="R3" s="125"/>
      <c r="S3" s="4"/>
    </row>
    <row r="4" spans="1:19" ht="12.75" customHeight="1" thickBot="1" x14ac:dyDescent="0.3">
      <c r="A4" s="7"/>
      <c r="B4" s="13"/>
      <c r="C4" s="14"/>
      <c r="D4" s="130"/>
      <c r="E4" s="130"/>
      <c r="F4" s="159"/>
      <c r="G4" s="15"/>
      <c r="H4" s="15"/>
      <c r="I4" s="159" t="s">
        <v>6</v>
      </c>
      <c r="J4" s="16">
        <v>20</v>
      </c>
      <c r="K4" s="93"/>
      <c r="L4" s="17">
        <v>228692.7</v>
      </c>
      <c r="M4" s="120"/>
      <c r="N4" s="121"/>
      <c r="O4" s="126"/>
      <c r="P4" s="127"/>
      <c r="Q4" s="127"/>
      <c r="R4" s="127"/>
      <c r="S4" s="4"/>
    </row>
    <row r="5" spans="1:19" ht="17.25" customHeight="1" x14ac:dyDescent="0.25">
      <c r="A5" s="7"/>
      <c r="B5" s="18"/>
      <c r="C5" s="19"/>
      <c r="D5" s="140" t="s">
        <v>102</v>
      </c>
      <c r="E5" s="141"/>
      <c r="F5" s="10"/>
      <c r="G5" s="10"/>
      <c r="H5" s="10"/>
      <c r="I5" s="92" t="s">
        <v>5</v>
      </c>
      <c r="J5" s="20"/>
      <c r="K5" s="20"/>
      <c r="L5" s="21"/>
      <c r="M5" s="116" t="s">
        <v>7</v>
      </c>
      <c r="N5" s="117"/>
      <c r="O5" s="122"/>
      <c r="P5" s="123"/>
      <c r="Q5" s="123"/>
      <c r="R5" s="123"/>
      <c r="S5" s="4"/>
    </row>
    <row r="6" spans="1:19" ht="17.25" customHeight="1" thickBot="1" x14ac:dyDescent="0.3">
      <c r="A6" s="7"/>
      <c r="B6" s="13"/>
      <c r="C6" s="14"/>
      <c r="D6" s="130"/>
      <c r="E6" s="130"/>
      <c r="F6" s="15"/>
      <c r="G6" s="15"/>
      <c r="H6" s="15"/>
      <c r="I6" s="91" t="s">
        <v>6</v>
      </c>
      <c r="J6" s="16"/>
      <c r="K6" s="93">
        <v>20</v>
      </c>
      <c r="L6" s="17">
        <v>96332</v>
      </c>
      <c r="M6" s="118"/>
      <c r="N6" s="119"/>
      <c r="O6" s="124"/>
      <c r="P6" s="125"/>
      <c r="Q6" s="125"/>
      <c r="R6" s="125"/>
      <c r="S6" s="4"/>
    </row>
    <row r="7" spans="1:19" ht="12" customHeight="1" x14ac:dyDescent="0.25">
      <c r="A7" s="94"/>
      <c r="B7" s="96" t="s">
        <v>99</v>
      </c>
      <c r="C7" s="97"/>
      <c r="D7" s="97"/>
      <c r="E7" s="97"/>
      <c r="F7" s="22"/>
      <c r="G7" s="22"/>
      <c r="H7" s="22"/>
      <c r="I7" s="22"/>
      <c r="J7" s="158" t="s">
        <v>96</v>
      </c>
      <c r="K7" s="158" t="s">
        <v>97</v>
      </c>
      <c r="L7" s="23" t="s">
        <v>1</v>
      </c>
      <c r="M7" s="100" t="s">
        <v>8</v>
      </c>
      <c r="N7" s="101"/>
      <c r="O7" s="101"/>
      <c r="P7" s="101"/>
      <c r="Q7" s="101"/>
      <c r="R7" s="24"/>
      <c r="S7" s="4"/>
    </row>
    <row r="8" spans="1:19" ht="12.75" customHeight="1" thickBot="1" x14ac:dyDescent="0.3">
      <c r="A8" s="95"/>
      <c r="B8" s="98"/>
      <c r="C8" s="99"/>
      <c r="D8" s="99"/>
      <c r="E8" s="99"/>
      <c r="F8" s="25"/>
      <c r="G8" s="25"/>
      <c r="H8" s="25"/>
      <c r="I8" s="26"/>
      <c r="J8" s="27" t="s">
        <v>9</v>
      </c>
      <c r="K8" s="28" t="s">
        <v>9</v>
      </c>
      <c r="L8" s="27" t="s">
        <v>9</v>
      </c>
      <c r="M8" s="102"/>
      <c r="N8" s="103"/>
      <c r="O8" s="103"/>
      <c r="P8" s="103"/>
      <c r="Q8" s="103"/>
      <c r="R8" s="29"/>
      <c r="S8" s="4"/>
    </row>
    <row r="9" spans="1:19" ht="28.5" customHeight="1" thickBot="1" x14ac:dyDescent="0.3">
      <c r="A9" s="30"/>
      <c r="B9" s="96" t="s">
        <v>10</v>
      </c>
      <c r="C9" s="97"/>
      <c r="D9" s="97"/>
      <c r="E9" s="97"/>
      <c r="F9" s="22"/>
      <c r="G9" s="22"/>
      <c r="H9" s="22"/>
      <c r="I9" s="31"/>
      <c r="J9" s="32"/>
      <c r="K9" s="32"/>
      <c r="L9" s="33"/>
      <c r="M9" s="131"/>
      <c r="N9" s="132"/>
      <c r="O9" s="132"/>
      <c r="P9" s="132"/>
      <c r="Q9" s="132"/>
      <c r="R9" s="133"/>
      <c r="S9" s="4"/>
    </row>
    <row r="10" spans="1:19" ht="14.5" thickBot="1" x14ac:dyDescent="0.35">
      <c r="A10" s="6" t="s">
        <v>11</v>
      </c>
      <c r="B10" s="34"/>
      <c r="C10" s="134" t="s">
        <v>12</v>
      </c>
      <c r="D10" s="99"/>
      <c r="E10" s="99"/>
      <c r="F10" s="35"/>
      <c r="G10" s="35"/>
      <c r="H10" s="25"/>
      <c r="I10" s="35" t="s">
        <v>13</v>
      </c>
      <c r="J10" s="36"/>
      <c r="K10" s="36"/>
      <c r="L10" s="37"/>
      <c r="M10" s="135"/>
      <c r="N10" s="136"/>
      <c r="O10" s="136"/>
      <c r="P10" s="136"/>
      <c r="Q10" s="136"/>
      <c r="R10" s="137"/>
      <c r="S10" s="4"/>
    </row>
    <row r="11" spans="1:19" ht="26.25" customHeight="1" thickBot="1" x14ac:dyDescent="0.35">
      <c r="A11" s="6"/>
      <c r="B11" s="34"/>
      <c r="C11" s="38"/>
      <c r="D11" s="39"/>
      <c r="E11" s="25"/>
      <c r="F11" s="38"/>
      <c r="G11" s="138" t="s">
        <v>14</v>
      </c>
      <c r="H11" s="139"/>
      <c r="I11" s="40"/>
      <c r="J11" s="41">
        <v>0</v>
      </c>
      <c r="K11" s="42">
        <f>K10*I11</f>
        <v>0</v>
      </c>
      <c r="L11" s="43">
        <f>J11+K11</f>
        <v>0</v>
      </c>
      <c r="M11" s="135"/>
      <c r="N11" s="136"/>
      <c r="O11" s="136"/>
      <c r="P11" s="136"/>
      <c r="Q11" s="136"/>
      <c r="R11" s="137"/>
      <c r="S11" s="4"/>
    </row>
    <row r="12" spans="1:19" ht="14.5" thickBot="1" x14ac:dyDescent="0.35">
      <c r="A12" s="6"/>
      <c r="B12" s="34"/>
      <c r="C12" s="142" t="s">
        <v>15</v>
      </c>
      <c r="D12" s="143"/>
      <c r="E12" s="143"/>
      <c r="F12" s="25"/>
      <c r="G12" s="25"/>
      <c r="H12" s="25"/>
      <c r="I12" s="39"/>
      <c r="J12" s="42"/>
      <c r="K12" s="42"/>
      <c r="L12" s="43"/>
      <c r="M12" s="135"/>
      <c r="N12" s="136"/>
      <c r="O12" s="136"/>
      <c r="P12" s="136"/>
      <c r="Q12" s="136"/>
      <c r="R12" s="137"/>
      <c r="S12" s="4"/>
    </row>
    <row r="13" spans="1:19" ht="14.5" thickBot="1" x14ac:dyDescent="0.35">
      <c r="A13" s="6" t="s">
        <v>16</v>
      </c>
      <c r="B13" s="34"/>
      <c r="C13" s="134" t="s">
        <v>17</v>
      </c>
      <c r="D13" s="99"/>
      <c r="E13" s="99"/>
      <c r="F13" s="25"/>
      <c r="G13" s="138" t="s">
        <v>18</v>
      </c>
      <c r="H13" s="139"/>
      <c r="I13" s="139"/>
      <c r="J13" s="44"/>
      <c r="K13" s="44"/>
      <c r="L13" s="37"/>
      <c r="M13" s="135"/>
      <c r="N13" s="136"/>
      <c r="O13" s="136"/>
      <c r="P13" s="136"/>
      <c r="Q13" s="136"/>
      <c r="R13" s="137"/>
      <c r="S13" s="4"/>
    </row>
    <row r="14" spans="1:19" ht="26.25" customHeight="1" thickBot="1" x14ac:dyDescent="0.35">
      <c r="A14" s="6"/>
      <c r="B14" s="34"/>
      <c r="C14" s="38"/>
      <c r="D14" s="45"/>
      <c r="E14" s="38"/>
      <c r="F14" s="25"/>
      <c r="G14" s="138" t="s">
        <v>14</v>
      </c>
      <c r="H14" s="139"/>
      <c r="I14" s="46"/>
      <c r="J14" s="41"/>
      <c r="K14" s="42"/>
      <c r="L14" s="43"/>
      <c r="M14" s="135"/>
      <c r="N14" s="136"/>
      <c r="O14" s="136"/>
      <c r="P14" s="136"/>
      <c r="Q14" s="136"/>
      <c r="R14" s="137"/>
      <c r="S14" s="4"/>
    </row>
    <row r="15" spans="1:19" ht="21" customHeight="1" x14ac:dyDescent="0.25">
      <c r="A15" s="7"/>
      <c r="B15" s="34"/>
      <c r="C15" s="38"/>
      <c r="D15" s="39"/>
      <c r="E15" s="38"/>
      <c r="F15" s="38"/>
      <c r="G15" s="138" t="s">
        <v>19</v>
      </c>
      <c r="H15" s="139"/>
      <c r="I15" s="47">
        <f>I14/1976</f>
        <v>0</v>
      </c>
      <c r="J15" s="42"/>
      <c r="K15" s="42"/>
      <c r="L15" s="43"/>
      <c r="M15" s="135"/>
      <c r="N15" s="136"/>
      <c r="O15" s="136"/>
      <c r="P15" s="136"/>
      <c r="Q15" s="136"/>
      <c r="R15" s="137"/>
      <c r="S15" s="4"/>
    </row>
    <row r="16" spans="1:19" ht="36" customHeight="1" x14ac:dyDescent="0.25">
      <c r="A16" s="7"/>
      <c r="B16" s="34"/>
      <c r="C16" s="38"/>
      <c r="D16" s="38"/>
      <c r="E16" s="38"/>
      <c r="F16" s="138" t="s">
        <v>20</v>
      </c>
      <c r="G16" s="139"/>
      <c r="H16" s="139"/>
      <c r="I16" s="48">
        <v>15</v>
      </c>
      <c r="J16" s="42"/>
      <c r="K16" s="42"/>
      <c r="L16" s="43"/>
      <c r="M16" s="135"/>
      <c r="N16" s="136"/>
      <c r="O16" s="136"/>
      <c r="P16" s="136"/>
      <c r="Q16" s="136"/>
      <c r="R16" s="137"/>
      <c r="S16" s="4"/>
    </row>
    <row r="17" spans="1:19" ht="13" thickBot="1" x14ac:dyDescent="0.3">
      <c r="A17" s="7"/>
      <c r="B17" s="34"/>
      <c r="C17" s="38"/>
      <c r="D17" s="38"/>
      <c r="E17" s="38"/>
      <c r="F17" s="38"/>
      <c r="G17" s="35"/>
      <c r="H17" s="49"/>
      <c r="I17" s="47"/>
      <c r="J17" s="42"/>
      <c r="K17" s="42"/>
      <c r="L17" s="43"/>
      <c r="M17" s="135"/>
      <c r="N17" s="136"/>
      <c r="O17" s="136"/>
      <c r="P17" s="136"/>
      <c r="Q17" s="136"/>
      <c r="R17" s="137"/>
      <c r="S17" s="4"/>
    </row>
    <row r="18" spans="1:19" ht="14.5" thickBot="1" x14ac:dyDescent="0.35">
      <c r="A18" s="6" t="s">
        <v>21</v>
      </c>
      <c r="B18" s="34"/>
      <c r="C18" s="134" t="s">
        <v>22</v>
      </c>
      <c r="D18" s="99"/>
      <c r="E18" s="99"/>
      <c r="F18" s="25"/>
      <c r="G18" s="138" t="s">
        <v>23</v>
      </c>
      <c r="H18" s="139"/>
      <c r="I18" s="139"/>
      <c r="J18" s="44"/>
      <c r="K18" s="44"/>
      <c r="L18" s="37"/>
      <c r="M18" s="135"/>
      <c r="N18" s="136"/>
      <c r="O18" s="136"/>
      <c r="P18" s="136"/>
      <c r="Q18" s="136"/>
      <c r="R18" s="137"/>
      <c r="S18" s="4"/>
    </row>
    <row r="19" spans="1:19" ht="26.25" customHeight="1" thickBot="1" x14ac:dyDescent="0.35">
      <c r="A19" s="6"/>
      <c r="B19" s="34"/>
      <c r="C19" s="38"/>
      <c r="D19" s="25"/>
      <c r="E19" s="25"/>
      <c r="F19" s="25"/>
      <c r="G19" s="138" t="s">
        <v>14</v>
      </c>
      <c r="H19" s="139"/>
      <c r="I19" s="46"/>
      <c r="J19" s="41"/>
      <c r="K19" s="42"/>
      <c r="L19" s="43"/>
      <c r="M19" s="135"/>
      <c r="N19" s="136"/>
      <c r="O19" s="136"/>
      <c r="P19" s="136"/>
      <c r="Q19" s="136"/>
      <c r="R19" s="137"/>
      <c r="S19" s="4"/>
    </row>
    <row r="20" spans="1:19" ht="12.5" x14ac:dyDescent="0.25">
      <c r="A20" s="7"/>
      <c r="B20" s="34"/>
      <c r="C20" s="38"/>
      <c r="D20" s="38"/>
      <c r="E20" s="38"/>
      <c r="F20" s="38"/>
      <c r="G20" s="138" t="s">
        <v>19</v>
      </c>
      <c r="H20" s="139"/>
      <c r="I20" s="47">
        <f>I19/1976</f>
        <v>0</v>
      </c>
      <c r="J20" s="42"/>
      <c r="K20" s="42"/>
      <c r="L20" s="43"/>
      <c r="M20" s="135"/>
      <c r="N20" s="136"/>
      <c r="O20" s="136"/>
      <c r="P20" s="136"/>
      <c r="Q20" s="136"/>
      <c r="R20" s="137"/>
      <c r="S20" s="4"/>
    </row>
    <row r="21" spans="1:19" ht="12.5" x14ac:dyDescent="0.25">
      <c r="A21" s="7"/>
      <c r="B21" s="50"/>
      <c r="C21" s="51" t="s">
        <v>24</v>
      </c>
      <c r="D21" s="52"/>
      <c r="E21" s="53"/>
      <c r="F21" s="54">
        <v>15</v>
      </c>
      <c r="G21" s="55">
        <v>12</v>
      </c>
      <c r="H21" s="56"/>
      <c r="I21" s="39"/>
      <c r="J21" s="42"/>
      <c r="K21" s="42"/>
      <c r="L21" s="43"/>
      <c r="M21" s="135"/>
      <c r="N21" s="136"/>
      <c r="O21" s="136"/>
      <c r="P21" s="136"/>
      <c r="Q21" s="136"/>
      <c r="R21" s="137"/>
      <c r="S21" s="4"/>
    </row>
    <row r="22" spans="1:19" ht="27" customHeight="1" x14ac:dyDescent="0.25">
      <c r="A22" s="7"/>
      <c r="B22" s="50"/>
      <c r="C22" s="57"/>
      <c r="D22" s="56"/>
      <c r="E22" s="56"/>
      <c r="F22" s="56" t="s">
        <v>25</v>
      </c>
      <c r="G22" s="58" t="s">
        <v>26</v>
      </c>
      <c r="H22" s="56"/>
      <c r="I22" s="39"/>
      <c r="J22" s="42"/>
      <c r="K22" s="42"/>
      <c r="L22" s="43"/>
      <c r="M22" s="135"/>
      <c r="N22" s="136"/>
      <c r="O22" s="136"/>
      <c r="P22" s="136"/>
      <c r="Q22" s="136"/>
      <c r="R22" s="137"/>
      <c r="S22" s="4"/>
    </row>
    <row r="23" spans="1:19" ht="24.75" customHeight="1" x14ac:dyDescent="0.25">
      <c r="A23" s="7"/>
      <c r="B23" s="50"/>
      <c r="C23" s="144" t="s">
        <v>27</v>
      </c>
      <c r="D23" s="139"/>
      <c r="E23" s="139"/>
      <c r="F23" s="59">
        <f>F21*6*1.2</f>
        <v>108</v>
      </c>
      <c r="G23" s="60"/>
      <c r="H23" s="56"/>
      <c r="I23" s="39"/>
      <c r="J23" s="42">
        <f>($J$13*$I$15*F23)+($J$18*$I$20*F23)+($J$13*$I$15*G23)+($J$18*$I$20*G23)</f>
        <v>0</v>
      </c>
      <c r="K23" s="42">
        <f>($K$13*$I$15*F23)+($K$18*$I$20*F23)+($K$13*$I$15*G23)+($K$18*$I$20*G23)</f>
        <v>0</v>
      </c>
      <c r="L23" s="37">
        <f>J23+K23</f>
        <v>0</v>
      </c>
      <c r="M23" s="135"/>
      <c r="N23" s="136"/>
      <c r="O23" s="136"/>
      <c r="P23" s="136"/>
      <c r="Q23" s="136"/>
      <c r="R23" s="137"/>
      <c r="S23" s="4"/>
    </row>
    <row r="24" spans="1:19" ht="24.75" customHeight="1" x14ac:dyDescent="0.25">
      <c r="A24" s="7"/>
      <c r="B24" s="50"/>
      <c r="C24" s="144" t="s">
        <v>28</v>
      </c>
      <c r="D24" s="139"/>
      <c r="E24" s="139"/>
      <c r="F24" s="59">
        <f>(30-6)/2*1.2*F21</f>
        <v>215.99999999999997</v>
      </c>
      <c r="G24" s="60"/>
      <c r="H24" s="56"/>
      <c r="I24" s="39"/>
      <c r="J24" s="42">
        <f>($J$13*$I$15*F24)+($J$18*$I$20*F24)+($J$13*$I$15*G24)+($J$18*$I$20*G24)</f>
        <v>0</v>
      </c>
      <c r="K24" s="42">
        <f>($K$13*$I$15*F24)+($K$18*$I$20*F24)+($K$13*$I$15*G24)+($K$18*$I$20*G24)</f>
        <v>0</v>
      </c>
      <c r="L24" s="37">
        <f t="shared" ref="L24:L32" si="0">J24+K24</f>
        <v>0</v>
      </c>
      <c r="M24" s="135"/>
      <c r="N24" s="136"/>
      <c r="O24" s="136"/>
      <c r="P24" s="136"/>
      <c r="Q24" s="136"/>
      <c r="R24" s="137"/>
      <c r="S24" s="4"/>
    </row>
    <row r="25" spans="1:19" ht="12.75" customHeight="1" x14ac:dyDescent="0.25">
      <c r="A25" s="7"/>
      <c r="B25" s="50"/>
      <c r="C25" s="144" t="s">
        <v>29</v>
      </c>
      <c r="D25" s="139"/>
      <c r="E25" s="139"/>
      <c r="F25" s="59"/>
      <c r="G25" s="60">
        <f>15*G21*1.5</f>
        <v>270</v>
      </c>
      <c r="H25" s="56"/>
      <c r="I25" s="39"/>
      <c r="J25" s="42">
        <f>($J$13*$I$15*F25)+($J$18*$I$20*F25)+($J$13*$I$15*G25)+($J$18*$I$20*G25)</f>
        <v>0</v>
      </c>
      <c r="K25" s="42">
        <f t="shared" ref="K25:K28" si="1">($K$13*$I$15*F25)+($K$18*$I$20*F25)+($K$13*$I$15*G25)+($K$18*$I$20*G25)</f>
        <v>0</v>
      </c>
      <c r="L25" s="37">
        <f t="shared" si="0"/>
        <v>0</v>
      </c>
      <c r="M25" s="135"/>
      <c r="N25" s="136"/>
      <c r="O25" s="136"/>
      <c r="P25" s="136"/>
      <c r="Q25" s="136"/>
      <c r="R25" s="137"/>
      <c r="S25" s="4"/>
    </row>
    <row r="26" spans="1:19" ht="25.5" customHeight="1" x14ac:dyDescent="0.25">
      <c r="A26" s="7"/>
      <c r="B26" s="50"/>
      <c r="C26" s="144" t="s">
        <v>30</v>
      </c>
      <c r="D26" s="139"/>
      <c r="E26" s="139"/>
      <c r="F26" s="59">
        <f>4*30</f>
        <v>120</v>
      </c>
      <c r="G26" s="60"/>
      <c r="H26" s="56"/>
      <c r="I26" s="39"/>
      <c r="J26" s="42">
        <f t="shared" ref="J26:J31" si="2">($J$13*$I$15*F26)+($J$18*$I$20*F26)+($J$13*$I$15*G26)+($J$18*$I$20*G26)</f>
        <v>0</v>
      </c>
      <c r="K26" s="42">
        <f t="shared" si="1"/>
        <v>0</v>
      </c>
      <c r="L26" s="37">
        <f t="shared" si="0"/>
        <v>0</v>
      </c>
      <c r="M26" s="135"/>
      <c r="N26" s="136"/>
      <c r="O26" s="136"/>
      <c r="P26" s="136"/>
      <c r="Q26" s="136"/>
      <c r="R26" s="137"/>
      <c r="S26" s="4"/>
    </row>
    <row r="27" spans="1:19" ht="25.5" customHeight="1" x14ac:dyDescent="0.25">
      <c r="A27" s="7"/>
      <c r="B27" s="50"/>
      <c r="C27" s="144" t="s">
        <v>31</v>
      </c>
      <c r="D27" s="139"/>
      <c r="E27" s="139"/>
      <c r="F27" s="59"/>
      <c r="G27" s="60">
        <f>2*30</f>
        <v>60</v>
      </c>
      <c r="H27" s="56"/>
      <c r="I27" s="39"/>
      <c r="J27" s="42">
        <f t="shared" si="2"/>
        <v>0</v>
      </c>
      <c r="K27" s="42">
        <f t="shared" si="1"/>
        <v>0</v>
      </c>
      <c r="L27" s="37">
        <f t="shared" si="0"/>
        <v>0</v>
      </c>
      <c r="M27" s="135"/>
      <c r="N27" s="136"/>
      <c r="O27" s="136"/>
      <c r="P27" s="136"/>
      <c r="Q27" s="136"/>
      <c r="R27" s="137"/>
      <c r="S27" s="4"/>
    </row>
    <row r="28" spans="1:19" ht="24" customHeight="1" x14ac:dyDescent="0.25">
      <c r="A28" s="7"/>
      <c r="B28" s="50"/>
      <c r="C28" s="144" t="s">
        <v>32</v>
      </c>
      <c r="D28" s="139"/>
      <c r="E28" s="139"/>
      <c r="F28" s="59">
        <f>(30-6)/2*3</f>
        <v>36</v>
      </c>
      <c r="G28" s="60"/>
      <c r="H28" s="56"/>
      <c r="I28" s="39"/>
      <c r="J28" s="42">
        <f t="shared" si="2"/>
        <v>0</v>
      </c>
      <c r="K28" s="42">
        <f t="shared" si="1"/>
        <v>0</v>
      </c>
      <c r="L28" s="37">
        <f t="shared" si="0"/>
        <v>0</v>
      </c>
      <c r="M28" s="135"/>
      <c r="N28" s="136"/>
      <c r="O28" s="136"/>
      <c r="P28" s="136"/>
      <c r="Q28" s="136"/>
      <c r="R28" s="137"/>
      <c r="S28" s="4"/>
    </row>
    <row r="29" spans="1:19" ht="12.5" x14ac:dyDescent="0.25">
      <c r="A29" s="7"/>
      <c r="B29" s="50"/>
      <c r="C29" s="144" t="s">
        <v>33</v>
      </c>
      <c r="D29" s="139"/>
      <c r="E29" s="139"/>
      <c r="F29" s="59"/>
      <c r="G29" s="60">
        <f>30/4*3</f>
        <v>22.5</v>
      </c>
      <c r="H29" s="56"/>
      <c r="I29" s="39"/>
      <c r="J29" s="42">
        <f>($J$13*$I$15*F29)+($J$18*$I$20*F29)+($J$13*$I$15*G29)+($J$18*$I$20*G29)</f>
        <v>0</v>
      </c>
      <c r="K29" s="42">
        <f>($K$13*$I$15*F29)+($K$18*$I$20*F29)+($K$13*$I$15*G29)+($K$18*$I$20*G29)</f>
        <v>0</v>
      </c>
      <c r="L29" s="37">
        <f t="shared" si="0"/>
        <v>0</v>
      </c>
      <c r="M29" s="135"/>
      <c r="N29" s="136"/>
      <c r="O29" s="136"/>
      <c r="P29" s="136"/>
      <c r="Q29" s="136"/>
      <c r="R29" s="137"/>
      <c r="S29" s="4"/>
    </row>
    <row r="30" spans="1:19" ht="24" customHeight="1" x14ac:dyDescent="0.25">
      <c r="A30" s="7"/>
      <c r="B30" s="50"/>
      <c r="C30" s="144" t="s">
        <v>34</v>
      </c>
      <c r="D30" s="139"/>
      <c r="E30" s="139"/>
      <c r="F30" s="59">
        <f>2*7.5</f>
        <v>15</v>
      </c>
      <c r="G30" s="60"/>
      <c r="H30" s="56"/>
      <c r="I30" s="39"/>
      <c r="J30" s="42">
        <f t="shared" si="2"/>
        <v>0</v>
      </c>
      <c r="K30" s="42">
        <f>($K$13*$I$15*F30)+($K$18*$I$20*F30)+($K$13*$I$15*G30)+($K$18*$I$20*G30)</f>
        <v>0</v>
      </c>
      <c r="L30" s="37">
        <f t="shared" si="0"/>
        <v>0</v>
      </c>
      <c r="M30" s="135"/>
      <c r="N30" s="136"/>
      <c r="O30" s="136"/>
      <c r="P30" s="136"/>
      <c r="Q30" s="136"/>
      <c r="R30" s="137"/>
      <c r="S30" s="4"/>
    </row>
    <row r="31" spans="1:19" ht="24" customHeight="1" x14ac:dyDescent="0.25">
      <c r="A31" s="7"/>
      <c r="B31" s="50"/>
      <c r="C31" s="144" t="s">
        <v>94</v>
      </c>
      <c r="D31" s="139"/>
      <c r="E31" s="139"/>
      <c r="F31" s="59"/>
      <c r="G31" s="60">
        <f>15+(4*17)</f>
        <v>83</v>
      </c>
      <c r="H31" s="56"/>
      <c r="I31" s="39"/>
      <c r="J31" s="42">
        <f t="shared" si="2"/>
        <v>0</v>
      </c>
      <c r="K31" s="42">
        <f>($K$13*$I$15*F31)+($K$18*$I$20*F31)+($K$13*$I$15*G31)+($K$18*$I$20*G31)</f>
        <v>0</v>
      </c>
      <c r="L31" s="37">
        <f t="shared" si="0"/>
        <v>0</v>
      </c>
      <c r="M31" s="135"/>
      <c r="N31" s="136"/>
      <c r="O31" s="136"/>
      <c r="P31" s="136"/>
      <c r="Q31" s="136"/>
      <c r="R31" s="137"/>
      <c r="S31" s="4"/>
    </row>
    <row r="32" spans="1:19" ht="24.75" customHeight="1" x14ac:dyDescent="0.25">
      <c r="A32" s="7"/>
      <c r="B32" s="50"/>
      <c r="C32" s="144" t="s">
        <v>35</v>
      </c>
      <c r="D32" s="139"/>
      <c r="E32" s="139"/>
      <c r="F32" s="61">
        <f>4*15</f>
        <v>60</v>
      </c>
      <c r="G32" s="62">
        <f>4*15</f>
        <v>60</v>
      </c>
      <c r="H32" s="56"/>
      <c r="I32" s="39"/>
      <c r="J32" s="42">
        <f>($J$13*$I$15*F32)+($J$18*$I$20*F32)+($J$13*$I$15*G32)+($J$18*$I$20*G32)</f>
        <v>0</v>
      </c>
      <c r="K32" s="42">
        <f>($K$13*$I$15*F32)+($K$18*$I$20*F32)+($K$13*$I$15*G32)+($K$18*$I$20*G32)</f>
        <v>0</v>
      </c>
      <c r="L32" s="37">
        <f t="shared" si="0"/>
        <v>0</v>
      </c>
      <c r="M32" s="135"/>
      <c r="N32" s="136"/>
      <c r="O32" s="136"/>
      <c r="P32" s="136"/>
      <c r="Q32" s="136"/>
      <c r="R32" s="137"/>
      <c r="S32" s="4"/>
    </row>
    <row r="33" spans="1:19" ht="12.5" x14ac:dyDescent="0.25">
      <c r="A33" s="7"/>
      <c r="B33" s="34"/>
      <c r="C33" s="148" t="s">
        <v>36</v>
      </c>
      <c r="D33" s="149"/>
      <c r="E33" s="149"/>
      <c r="F33" s="61">
        <f>SUM(F23:F32)</f>
        <v>555</v>
      </c>
      <c r="G33" s="62">
        <f>SUM(G23:G32)</f>
        <v>495.5</v>
      </c>
      <c r="H33" s="38"/>
      <c r="I33" s="39"/>
      <c r="J33" s="42"/>
      <c r="K33" s="42"/>
      <c r="L33" s="37"/>
      <c r="M33" s="135"/>
      <c r="N33" s="136"/>
      <c r="O33" s="136"/>
      <c r="P33" s="136"/>
      <c r="Q33" s="136"/>
      <c r="R33" s="137"/>
      <c r="S33" s="4"/>
    </row>
    <row r="34" spans="1:19" ht="12.5" x14ac:dyDescent="0.25">
      <c r="A34" s="7"/>
      <c r="B34" s="34"/>
      <c r="C34" s="38"/>
      <c r="D34" s="38"/>
      <c r="E34" s="38"/>
      <c r="F34" s="38"/>
      <c r="G34" s="38"/>
      <c r="H34" s="38"/>
      <c r="I34" s="38"/>
      <c r="J34" s="42"/>
      <c r="K34" s="42"/>
      <c r="L34" s="37"/>
      <c r="M34" s="135"/>
      <c r="N34" s="136"/>
      <c r="O34" s="136"/>
      <c r="P34" s="136"/>
      <c r="Q34" s="136"/>
      <c r="R34" s="137"/>
      <c r="S34" s="4"/>
    </row>
    <row r="35" spans="1:19" ht="14" x14ac:dyDescent="0.3">
      <c r="A35" s="6" t="s">
        <v>37</v>
      </c>
      <c r="B35" s="34"/>
      <c r="C35" s="134" t="s">
        <v>38</v>
      </c>
      <c r="D35" s="99"/>
      <c r="E35" s="99"/>
      <c r="F35" s="63" t="s">
        <v>39</v>
      </c>
      <c r="G35" s="63" t="s">
        <v>40</v>
      </c>
      <c r="H35" s="63"/>
      <c r="I35" s="39"/>
      <c r="J35" s="42"/>
      <c r="K35" s="42"/>
      <c r="L35" s="37"/>
      <c r="M35" s="135"/>
      <c r="N35" s="136"/>
      <c r="O35" s="136"/>
      <c r="P35" s="136"/>
      <c r="Q35" s="136"/>
      <c r="R35" s="137"/>
      <c r="S35" s="4"/>
    </row>
    <row r="36" spans="1:19" ht="12.5" x14ac:dyDescent="0.25">
      <c r="A36" s="7"/>
      <c r="B36" s="34"/>
      <c r="C36" s="38"/>
      <c r="D36" s="38"/>
      <c r="E36" s="64" t="s">
        <v>41</v>
      </c>
      <c r="F36" s="65">
        <f>F28</f>
        <v>36</v>
      </c>
      <c r="G36" s="59"/>
      <c r="H36" s="66"/>
      <c r="I36" s="39"/>
      <c r="J36" s="42">
        <f>F36*$I$20</f>
        <v>0</v>
      </c>
      <c r="K36" s="42">
        <f>G36*$I$20</f>
        <v>0</v>
      </c>
      <c r="L36" s="37">
        <f>J36+K36</f>
        <v>0</v>
      </c>
      <c r="M36" s="135"/>
      <c r="N36" s="136"/>
      <c r="O36" s="136"/>
      <c r="P36" s="136"/>
      <c r="Q36" s="136"/>
      <c r="R36" s="137"/>
      <c r="S36" s="4"/>
    </row>
    <row r="37" spans="1:19" ht="12.5" x14ac:dyDescent="0.25">
      <c r="A37" s="7"/>
      <c r="B37" s="34"/>
      <c r="C37" s="38"/>
      <c r="D37" s="38"/>
      <c r="E37" s="64" t="s">
        <v>42</v>
      </c>
      <c r="F37" s="59">
        <f>G29</f>
        <v>22.5</v>
      </c>
      <c r="G37" s="59">
        <f>G29</f>
        <v>22.5</v>
      </c>
      <c r="H37" s="59"/>
      <c r="I37" s="38"/>
      <c r="J37" s="42">
        <f>F37*$I$20</f>
        <v>0</v>
      </c>
      <c r="K37" s="42">
        <f>G37*$I$20</f>
        <v>0</v>
      </c>
      <c r="L37" s="37">
        <f>J37+K37</f>
        <v>0</v>
      </c>
      <c r="M37" s="135"/>
      <c r="N37" s="136"/>
      <c r="O37" s="136"/>
      <c r="P37" s="136"/>
      <c r="Q37" s="136"/>
      <c r="R37" s="137"/>
      <c r="S37" s="4"/>
    </row>
    <row r="38" spans="1:19" ht="13" thickBot="1" x14ac:dyDescent="0.3">
      <c r="A38" s="7"/>
      <c r="B38" s="34"/>
      <c r="C38" s="38"/>
      <c r="D38" s="38"/>
      <c r="E38" s="38"/>
      <c r="F38" s="38"/>
      <c r="G38" s="38"/>
      <c r="H38" s="38"/>
      <c r="I38" s="38"/>
      <c r="J38" s="42"/>
      <c r="K38" s="42"/>
      <c r="L38" s="37"/>
      <c r="M38" s="135"/>
      <c r="N38" s="136"/>
      <c r="O38" s="136"/>
      <c r="P38" s="136"/>
      <c r="Q38" s="136"/>
      <c r="R38" s="137"/>
      <c r="S38" s="4"/>
    </row>
    <row r="39" spans="1:19" ht="14.5" thickBot="1" x14ac:dyDescent="0.35">
      <c r="A39" s="6" t="s">
        <v>43</v>
      </c>
      <c r="B39" s="34"/>
      <c r="C39" s="134" t="s">
        <v>44</v>
      </c>
      <c r="D39" s="99"/>
      <c r="E39" s="99"/>
      <c r="F39" s="145"/>
      <c r="G39" s="146"/>
      <c r="H39" s="146"/>
      <c r="I39" s="147"/>
      <c r="J39" s="44"/>
      <c r="K39" s="44"/>
      <c r="L39" s="37">
        <f>J39+K39</f>
        <v>0</v>
      </c>
      <c r="M39" s="135"/>
      <c r="N39" s="136"/>
      <c r="O39" s="136"/>
      <c r="P39" s="136"/>
      <c r="Q39" s="136"/>
      <c r="R39" s="137"/>
      <c r="S39" s="4"/>
    </row>
    <row r="40" spans="1:19" ht="12.5" x14ac:dyDescent="0.25">
      <c r="A40" s="7"/>
      <c r="B40" s="34"/>
      <c r="C40" s="38"/>
      <c r="D40" s="38"/>
      <c r="E40" s="38"/>
      <c r="F40" s="38"/>
      <c r="G40" s="38"/>
      <c r="H40" s="38"/>
      <c r="I40" s="38"/>
      <c r="J40" s="67"/>
      <c r="K40" s="67"/>
      <c r="L40" s="43"/>
      <c r="M40" s="135"/>
      <c r="N40" s="136"/>
      <c r="O40" s="136"/>
      <c r="P40" s="136"/>
      <c r="Q40" s="136"/>
      <c r="R40" s="137"/>
      <c r="S40" s="4"/>
    </row>
    <row r="41" spans="1:19" ht="12.5" x14ac:dyDescent="0.25">
      <c r="A41" s="7"/>
      <c r="B41" s="150" t="s">
        <v>45</v>
      </c>
      <c r="C41" s="99"/>
      <c r="D41" s="99"/>
      <c r="E41" s="99"/>
      <c r="F41" s="25"/>
      <c r="G41" s="25"/>
      <c r="H41" s="25"/>
      <c r="I41" s="68"/>
      <c r="J41" s="69">
        <f>SUM(J23:J40)+J11</f>
        <v>0</v>
      </c>
      <c r="K41" s="69">
        <f>SUM(K23:K40)+K11</f>
        <v>0</v>
      </c>
      <c r="L41" s="70">
        <f>SUM(L11:L40)</f>
        <v>0</v>
      </c>
      <c r="M41" s="135"/>
      <c r="N41" s="136"/>
      <c r="O41" s="136"/>
      <c r="P41" s="136"/>
      <c r="Q41" s="136"/>
      <c r="R41" s="137"/>
      <c r="S41" s="4"/>
    </row>
    <row r="42" spans="1:19" ht="8.25" customHeight="1" x14ac:dyDescent="0.25">
      <c r="A42" s="7"/>
      <c r="B42" s="34"/>
      <c r="C42" s="38"/>
      <c r="D42" s="38"/>
      <c r="E42" s="38"/>
      <c r="F42" s="38"/>
      <c r="G42" s="38"/>
      <c r="H42" s="38"/>
      <c r="I42" s="38"/>
      <c r="J42" s="71"/>
      <c r="K42" s="71"/>
      <c r="L42" s="43"/>
      <c r="M42" s="135"/>
      <c r="N42" s="136"/>
      <c r="O42" s="136"/>
      <c r="P42" s="136"/>
      <c r="Q42" s="136"/>
      <c r="R42" s="137"/>
      <c r="S42" s="4"/>
    </row>
    <row r="43" spans="1:19" ht="13" thickBot="1" x14ac:dyDescent="0.3">
      <c r="A43" s="7"/>
      <c r="B43" s="150" t="s">
        <v>46</v>
      </c>
      <c r="C43" s="99"/>
      <c r="D43" s="99"/>
      <c r="E43" s="99"/>
      <c r="F43" s="25"/>
      <c r="G43" s="25"/>
      <c r="H43" s="25"/>
      <c r="I43" s="68"/>
      <c r="J43" s="41"/>
      <c r="K43" s="42"/>
      <c r="L43" s="43"/>
      <c r="M43" s="135"/>
      <c r="N43" s="136"/>
      <c r="O43" s="136"/>
      <c r="P43" s="136"/>
      <c r="Q43" s="136"/>
      <c r="R43" s="137"/>
      <c r="S43" s="4"/>
    </row>
    <row r="44" spans="1:19" ht="14.5" thickBot="1" x14ac:dyDescent="0.35">
      <c r="A44" s="6" t="s">
        <v>47</v>
      </c>
      <c r="B44" s="34"/>
      <c r="C44" s="134" t="s">
        <v>48</v>
      </c>
      <c r="D44" s="99"/>
      <c r="E44" s="99"/>
      <c r="F44" s="25"/>
      <c r="G44" s="25"/>
      <c r="H44" s="25"/>
      <c r="I44" s="25"/>
      <c r="J44" s="44"/>
      <c r="K44" s="44"/>
      <c r="L44" s="37">
        <f>J44+K44</f>
        <v>0</v>
      </c>
      <c r="M44" s="135"/>
      <c r="N44" s="136"/>
      <c r="O44" s="136"/>
      <c r="P44" s="136"/>
      <c r="Q44" s="136"/>
      <c r="R44" s="137"/>
      <c r="S44" s="4"/>
    </row>
    <row r="45" spans="1:19" ht="9" customHeight="1" thickBot="1" x14ac:dyDescent="0.3">
      <c r="A45" s="7"/>
      <c r="B45" s="34"/>
      <c r="C45" s="38"/>
      <c r="D45" s="38"/>
      <c r="E45" s="38"/>
      <c r="F45" s="38"/>
      <c r="G45" s="38"/>
      <c r="H45" s="38"/>
      <c r="I45" s="38"/>
      <c r="J45" s="42"/>
      <c r="K45" s="42"/>
      <c r="L45" s="37"/>
      <c r="M45" s="135"/>
      <c r="N45" s="136"/>
      <c r="O45" s="136"/>
      <c r="P45" s="136"/>
      <c r="Q45" s="136"/>
      <c r="R45" s="137"/>
      <c r="S45" s="4"/>
    </row>
    <row r="46" spans="1:19" ht="14.5" thickBot="1" x14ac:dyDescent="0.35">
      <c r="A46" s="6" t="s">
        <v>49</v>
      </c>
      <c r="B46" s="34"/>
      <c r="C46" s="134" t="s">
        <v>50</v>
      </c>
      <c r="D46" s="99"/>
      <c r="E46" s="99"/>
      <c r="F46" s="25"/>
      <c r="G46" s="25"/>
      <c r="H46" s="25"/>
      <c r="I46" s="25"/>
      <c r="J46" s="44"/>
      <c r="K46" s="44"/>
      <c r="L46" s="37">
        <f>J46+K46</f>
        <v>0</v>
      </c>
      <c r="M46" s="135"/>
      <c r="N46" s="136"/>
      <c r="O46" s="136"/>
      <c r="P46" s="136"/>
      <c r="Q46" s="136"/>
      <c r="R46" s="137"/>
      <c r="S46" s="4"/>
    </row>
    <row r="47" spans="1:19" ht="10.5" customHeight="1" x14ac:dyDescent="0.25">
      <c r="A47" s="7"/>
      <c r="B47" s="34"/>
      <c r="C47" s="38"/>
      <c r="D47" s="38"/>
      <c r="E47" s="38"/>
      <c r="F47" s="38"/>
      <c r="G47" s="38"/>
      <c r="H47" s="38"/>
      <c r="I47" s="38"/>
      <c r="J47" s="42"/>
      <c r="K47" s="42"/>
      <c r="L47" s="37">
        <f t="shared" ref="L47:L63" si="3">J47+K47</f>
        <v>0</v>
      </c>
      <c r="M47" s="135"/>
      <c r="N47" s="136"/>
      <c r="O47" s="136"/>
      <c r="P47" s="136"/>
      <c r="Q47" s="136"/>
      <c r="R47" s="137"/>
      <c r="S47" s="4"/>
    </row>
    <row r="48" spans="1:19" ht="14" x14ac:dyDescent="0.3">
      <c r="A48" s="6" t="s">
        <v>51</v>
      </c>
      <c r="B48" s="34"/>
      <c r="C48" s="134" t="s">
        <v>52</v>
      </c>
      <c r="D48" s="99"/>
      <c r="E48" s="99"/>
      <c r="F48" s="25"/>
      <c r="G48" s="25"/>
      <c r="H48" s="25"/>
      <c r="I48" s="25"/>
      <c r="J48" s="42"/>
      <c r="K48" s="42"/>
      <c r="L48" s="37">
        <f t="shared" si="3"/>
        <v>0</v>
      </c>
      <c r="M48" s="135"/>
      <c r="N48" s="136"/>
      <c r="O48" s="136"/>
      <c r="P48" s="136"/>
      <c r="Q48" s="136"/>
      <c r="R48" s="137"/>
      <c r="S48" s="4"/>
    </row>
    <row r="49" spans="1:19" ht="12.5" x14ac:dyDescent="0.25">
      <c r="A49" s="7"/>
      <c r="B49" s="34"/>
      <c r="C49" s="38"/>
      <c r="D49" s="38"/>
      <c r="E49" s="38"/>
      <c r="F49" s="38"/>
      <c r="G49" s="38"/>
      <c r="H49" s="38"/>
      <c r="I49" s="38"/>
      <c r="J49" s="42"/>
      <c r="K49" s="42"/>
      <c r="L49" s="37">
        <f t="shared" si="3"/>
        <v>0</v>
      </c>
      <c r="M49" s="135"/>
      <c r="N49" s="136"/>
      <c r="O49" s="136"/>
      <c r="P49" s="136"/>
      <c r="Q49" s="136"/>
      <c r="R49" s="137"/>
      <c r="S49" s="4"/>
    </row>
    <row r="50" spans="1:19" ht="12.5" x14ac:dyDescent="0.25">
      <c r="A50" s="7"/>
      <c r="B50" s="34"/>
      <c r="C50" s="134" t="s">
        <v>53</v>
      </c>
      <c r="D50" s="99"/>
      <c r="E50" s="99"/>
      <c r="F50" s="25"/>
      <c r="G50" s="25"/>
      <c r="H50" s="25"/>
      <c r="I50" s="25"/>
      <c r="J50" s="42"/>
      <c r="K50" s="42"/>
      <c r="L50" s="37">
        <f t="shared" si="3"/>
        <v>0</v>
      </c>
      <c r="M50" s="135"/>
      <c r="N50" s="136"/>
      <c r="O50" s="136"/>
      <c r="P50" s="136"/>
      <c r="Q50" s="136"/>
      <c r="R50" s="137"/>
      <c r="S50" s="4"/>
    </row>
    <row r="51" spans="1:19" ht="23.15" customHeight="1" x14ac:dyDescent="0.3">
      <c r="A51" s="6" t="s">
        <v>54</v>
      </c>
      <c r="B51" s="34"/>
      <c r="C51" s="38"/>
      <c r="D51" s="134" t="s">
        <v>55</v>
      </c>
      <c r="E51" s="99"/>
      <c r="F51" s="35" t="s">
        <v>56</v>
      </c>
      <c r="G51" s="35" t="s">
        <v>57</v>
      </c>
      <c r="H51" s="35" t="s">
        <v>58</v>
      </c>
      <c r="I51" s="25"/>
      <c r="J51" s="42"/>
      <c r="K51" s="42"/>
      <c r="L51" s="37">
        <f t="shared" si="3"/>
        <v>0</v>
      </c>
      <c r="M51" s="135"/>
      <c r="N51" s="136"/>
      <c r="O51" s="136"/>
      <c r="P51" s="136"/>
      <c r="Q51" s="136"/>
      <c r="R51" s="137"/>
      <c r="S51" s="4"/>
    </row>
    <row r="52" spans="1:19" ht="12.5" x14ac:dyDescent="0.25">
      <c r="A52" s="7"/>
      <c r="B52" s="34"/>
      <c r="C52" s="38"/>
      <c r="D52" s="38"/>
      <c r="E52" s="38" t="s">
        <v>59</v>
      </c>
      <c r="F52" s="66">
        <v>10</v>
      </c>
      <c r="G52" s="66">
        <v>5</v>
      </c>
      <c r="H52" s="72">
        <v>3.5</v>
      </c>
      <c r="I52" s="38"/>
      <c r="J52" s="42">
        <f>($F$52*$H$52*J3)+($F$52*$H$52*J5)+($G$52*$H$52)</f>
        <v>892.5</v>
      </c>
      <c r="K52" s="42">
        <f>($F$52*$H$52*K3)+($F$52*$H$52*K5)+($G$52*$H$52)</f>
        <v>17.5</v>
      </c>
      <c r="L52" s="37">
        <f t="shared" si="3"/>
        <v>910</v>
      </c>
      <c r="M52" s="135"/>
      <c r="N52" s="136"/>
      <c r="O52" s="136"/>
      <c r="P52" s="136"/>
      <c r="Q52" s="136"/>
      <c r="R52" s="137"/>
      <c r="S52" s="4"/>
    </row>
    <row r="53" spans="1:19" ht="12.5" x14ac:dyDescent="0.25">
      <c r="A53" s="7"/>
      <c r="B53" s="34"/>
      <c r="C53" s="38"/>
      <c r="D53" s="38"/>
      <c r="E53" s="38" t="s">
        <v>60</v>
      </c>
      <c r="F53" s="66">
        <v>7</v>
      </c>
      <c r="G53" s="66">
        <v>5</v>
      </c>
      <c r="H53" s="72">
        <v>3.5</v>
      </c>
      <c r="I53" s="38"/>
      <c r="J53" s="42">
        <f>($F$53*$H$53*J4)+(J6*$F$53*$H$53)</f>
        <v>490</v>
      </c>
      <c r="K53" s="42">
        <f>($F$53*$H$53*K4)+(K6*$F$53*$H$53)+($G$53*$H$53)</f>
        <v>507.5</v>
      </c>
      <c r="L53" s="37">
        <f t="shared" si="3"/>
        <v>997.5</v>
      </c>
      <c r="M53" s="135"/>
      <c r="N53" s="136"/>
      <c r="O53" s="136"/>
      <c r="P53" s="136"/>
      <c r="Q53" s="136"/>
      <c r="R53" s="137"/>
      <c r="S53" s="4"/>
    </row>
    <row r="54" spans="1:19" ht="12.5" x14ac:dyDescent="0.25">
      <c r="A54" s="7"/>
      <c r="B54" s="34"/>
      <c r="C54" s="38"/>
      <c r="D54" s="38"/>
      <c r="E54" s="38"/>
      <c r="F54" s="38"/>
      <c r="G54" s="38"/>
      <c r="H54" s="56"/>
      <c r="I54" s="38"/>
      <c r="J54" s="42"/>
      <c r="K54" s="42"/>
      <c r="L54" s="37"/>
      <c r="M54" s="135"/>
      <c r="N54" s="136"/>
      <c r="O54" s="136"/>
      <c r="P54" s="136"/>
      <c r="Q54" s="136"/>
      <c r="R54" s="137"/>
      <c r="S54" s="4"/>
    </row>
    <row r="55" spans="1:19" ht="23.15" customHeight="1" x14ac:dyDescent="0.3">
      <c r="A55" s="6" t="s">
        <v>61</v>
      </c>
      <c r="B55" s="34"/>
      <c r="C55" s="38"/>
      <c r="D55" s="134" t="s">
        <v>62</v>
      </c>
      <c r="E55" s="99"/>
      <c r="F55" s="35" t="s">
        <v>56</v>
      </c>
      <c r="G55" s="35" t="s">
        <v>57</v>
      </c>
      <c r="H55" s="35" t="s">
        <v>58</v>
      </c>
      <c r="I55" s="25"/>
      <c r="J55" s="42"/>
      <c r="K55" s="42"/>
      <c r="L55" s="37"/>
      <c r="M55" s="135"/>
      <c r="N55" s="136"/>
      <c r="O55" s="136"/>
      <c r="P55" s="136"/>
      <c r="Q55" s="136"/>
      <c r="R55" s="137"/>
      <c r="S55" s="4"/>
    </row>
    <row r="56" spans="1:19" ht="12.5" x14ac:dyDescent="0.25">
      <c r="A56" s="7"/>
      <c r="B56" s="34"/>
      <c r="C56" s="38"/>
      <c r="D56" s="38"/>
      <c r="E56" s="38" t="s">
        <v>63</v>
      </c>
      <c r="F56" s="66">
        <v>30</v>
      </c>
      <c r="G56" s="66">
        <v>5</v>
      </c>
      <c r="H56" s="72">
        <v>2.6</v>
      </c>
      <c r="I56" s="38"/>
      <c r="J56" s="42">
        <f>($F$56*$H$56*J3)+($F$56*$H$56*J5)+($G$56*$H$56)</f>
        <v>1963</v>
      </c>
      <c r="K56" s="42">
        <f>($F$56*$H$56*K3)+($F$56*$H$56*K5)+($G$56*$H$56)</f>
        <v>13</v>
      </c>
      <c r="L56" s="37">
        <f t="shared" si="3"/>
        <v>1976</v>
      </c>
      <c r="M56" s="135"/>
      <c r="N56" s="136"/>
      <c r="O56" s="136"/>
      <c r="P56" s="136"/>
      <c r="Q56" s="136"/>
      <c r="R56" s="137"/>
      <c r="S56" s="4"/>
    </row>
    <row r="57" spans="1:19" ht="12.5" x14ac:dyDescent="0.25">
      <c r="A57" s="7"/>
      <c r="B57" s="34"/>
      <c r="C57" s="38"/>
      <c r="D57" s="38"/>
      <c r="E57" s="38" t="s">
        <v>60</v>
      </c>
      <c r="F57" s="66">
        <v>15</v>
      </c>
      <c r="G57" s="66">
        <v>5</v>
      </c>
      <c r="H57" s="72">
        <v>2.6</v>
      </c>
      <c r="I57" s="38"/>
      <c r="J57" s="42">
        <f>($F$57*$G$57*J4)+($F$57*$G$57*J6)</f>
        <v>1500</v>
      </c>
      <c r="K57" s="42">
        <f>($F$57*$H$57*K4)+($F$57*$H$57*K6)+($G$57*$H$57)</f>
        <v>793</v>
      </c>
      <c r="L57" s="37">
        <f t="shared" si="3"/>
        <v>2293</v>
      </c>
      <c r="M57" s="135"/>
      <c r="N57" s="136"/>
      <c r="O57" s="136"/>
      <c r="P57" s="136"/>
      <c r="Q57" s="136"/>
      <c r="R57" s="137"/>
      <c r="S57" s="4"/>
    </row>
    <row r="58" spans="1:19" ht="12.5" x14ac:dyDescent="0.25">
      <c r="A58" s="7"/>
      <c r="B58" s="34"/>
      <c r="C58" s="38"/>
      <c r="D58" s="38"/>
      <c r="E58" s="38"/>
      <c r="F58" s="66"/>
      <c r="G58" s="66"/>
      <c r="H58" s="72"/>
      <c r="I58" s="38"/>
      <c r="J58" s="42"/>
      <c r="K58" s="42"/>
      <c r="L58" s="37"/>
      <c r="M58" s="73"/>
      <c r="N58" s="74"/>
      <c r="O58" s="74"/>
      <c r="P58" s="74"/>
      <c r="Q58" s="74"/>
      <c r="R58" s="75"/>
      <c r="S58" s="4"/>
    </row>
    <row r="59" spans="1:19" ht="12.5" x14ac:dyDescent="0.25">
      <c r="A59" s="7"/>
      <c r="B59" s="34"/>
      <c r="C59" s="38"/>
      <c r="D59" s="38"/>
      <c r="E59" s="38"/>
      <c r="F59" s="38"/>
      <c r="G59" s="38"/>
      <c r="H59" s="56"/>
      <c r="I59" s="38"/>
      <c r="J59" s="42"/>
      <c r="K59" s="42"/>
      <c r="L59" s="37"/>
      <c r="M59" s="135"/>
      <c r="N59" s="136"/>
      <c r="O59" s="136"/>
      <c r="P59" s="136"/>
      <c r="Q59" s="136"/>
      <c r="R59" s="137"/>
      <c r="S59" s="4"/>
    </row>
    <row r="60" spans="1:19" ht="23.25" customHeight="1" x14ac:dyDescent="0.3">
      <c r="A60" s="6" t="s">
        <v>64</v>
      </c>
      <c r="B60" s="34"/>
      <c r="C60" s="38"/>
      <c r="D60" s="38"/>
      <c r="E60" s="25"/>
      <c r="F60" s="35" t="s">
        <v>56</v>
      </c>
      <c r="G60" s="35" t="s">
        <v>57</v>
      </c>
      <c r="H60" s="35" t="s">
        <v>58</v>
      </c>
      <c r="I60" s="25"/>
      <c r="J60" s="42"/>
      <c r="K60" s="42"/>
      <c r="L60" s="37"/>
      <c r="M60" s="135"/>
      <c r="N60" s="136"/>
      <c r="O60" s="136"/>
      <c r="P60" s="136"/>
      <c r="Q60" s="136"/>
      <c r="R60" s="137"/>
      <c r="S60" s="4"/>
    </row>
    <row r="61" spans="1:19" ht="12.5" x14ac:dyDescent="0.25">
      <c r="A61" s="7"/>
      <c r="B61" s="34"/>
      <c r="C61" s="38"/>
      <c r="D61" s="134" t="s">
        <v>65</v>
      </c>
      <c r="E61" s="99"/>
      <c r="F61" s="66">
        <v>1</v>
      </c>
      <c r="G61" s="66">
        <v>5</v>
      </c>
      <c r="H61" s="72">
        <v>4</v>
      </c>
      <c r="I61" s="38"/>
      <c r="J61" s="42">
        <f>($F$61*$H$61*(J3+J5))</f>
        <v>100</v>
      </c>
      <c r="K61" s="42">
        <f>($F$61*$H$61*(K3+K5))</f>
        <v>0</v>
      </c>
      <c r="L61" s="37">
        <f>J61+K61</f>
        <v>100</v>
      </c>
      <c r="M61" s="135"/>
      <c r="N61" s="136"/>
      <c r="O61" s="136"/>
      <c r="P61" s="136"/>
      <c r="Q61" s="136"/>
      <c r="R61" s="137"/>
      <c r="S61" s="4"/>
    </row>
    <row r="62" spans="1:19" ht="10.5" customHeight="1" x14ac:dyDescent="0.25">
      <c r="A62" s="7"/>
      <c r="B62" s="34"/>
      <c r="C62" s="38"/>
      <c r="D62" s="38"/>
      <c r="E62" s="38"/>
      <c r="F62" s="38"/>
      <c r="G62" s="38"/>
      <c r="H62" s="38"/>
      <c r="I62" s="38"/>
      <c r="J62" s="42"/>
      <c r="K62" s="42"/>
      <c r="L62" s="37"/>
      <c r="M62" s="135"/>
      <c r="N62" s="136"/>
      <c r="O62" s="136"/>
      <c r="P62" s="136"/>
      <c r="Q62" s="136"/>
      <c r="R62" s="137"/>
      <c r="S62" s="4"/>
    </row>
    <row r="63" spans="1:19" ht="24.75" customHeight="1" thickBot="1" x14ac:dyDescent="0.3">
      <c r="A63" s="7"/>
      <c r="B63" s="34"/>
      <c r="C63" s="38"/>
      <c r="D63" s="38"/>
      <c r="E63" s="38"/>
      <c r="F63" s="66" t="s">
        <v>66</v>
      </c>
      <c r="G63" s="66" t="s">
        <v>67</v>
      </c>
      <c r="H63" s="76" t="s">
        <v>58</v>
      </c>
      <c r="I63" s="76"/>
      <c r="J63" s="42"/>
      <c r="K63" s="42"/>
      <c r="L63" s="37">
        <f t="shared" si="3"/>
        <v>0</v>
      </c>
      <c r="M63" s="135"/>
      <c r="N63" s="136"/>
      <c r="O63" s="136"/>
      <c r="P63" s="136"/>
      <c r="Q63" s="136"/>
      <c r="R63" s="137"/>
      <c r="S63" s="4"/>
    </row>
    <row r="64" spans="1:19" ht="13.5" customHeight="1" thickBot="1" x14ac:dyDescent="0.3">
      <c r="A64" s="7"/>
      <c r="B64" s="34"/>
      <c r="C64" s="38"/>
      <c r="D64" s="134" t="s">
        <v>68</v>
      </c>
      <c r="E64" s="134"/>
      <c r="F64" s="40"/>
      <c r="G64" s="40"/>
      <c r="H64" s="77">
        <v>40.75</v>
      </c>
      <c r="I64" s="77"/>
      <c r="J64" s="42">
        <f>F64*I64</f>
        <v>0</v>
      </c>
      <c r="K64" s="42">
        <f>G64*I64</f>
        <v>0</v>
      </c>
      <c r="L64" s="37">
        <f>J64+K64</f>
        <v>0</v>
      </c>
      <c r="M64" s="135"/>
      <c r="N64" s="136"/>
      <c r="O64" s="136"/>
      <c r="P64" s="136"/>
      <c r="Q64" s="136"/>
      <c r="R64" s="137"/>
      <c r="S64" s="4"/>
    </row>
    <row r="65" spans="1:19" ht="26.25" customHeight="1" thickBot="1" x14ac:dyDescent="0.3">
      <c r="A65" s="7"/>
      <c r="B65" s="34"/>
      <c r="C65" s="38"/>
      <c r="D65" s="134" t="s">
        <v>69</v>
      </c>
      <c r="E65" s="134"/>
      <c r="F65" s="40"/>
      <c r="G65" s="40"/>
      <c r="H65" s="77">
        <v>100</v>
      </c>
      <c r="I65" s="77"/>
      <c r="J65" s="42">
        <f>F65*I65</f>
        <v>0</v>
      </c>
      <c r="K65" s="42">
        <f>G65*I65</f>
        <v>0</v>
      </c>
      <c r="L65" s="37">
        <f>J65+K65</f>
        <v>0</v>
      </c>
      <c r="M65" s="135"/>
      <c r="N65" s="136"/>
      <c r="O65" s="136"/>
      <c r="P65" s="136"/>
      <c r="Q65" s="136"/>
      <c r="R65" s="137"/>
      <c r="S65" s="4"/>
    </row>
    <row r="66" spans="1:19" ht="10.5" customHeight="1" thickBot="1" x14ac:dyDescent="0.3">
      <c r="A66" s="7"/>
      <c r="B66" s="34"/>
      <c r="C66" s="38"/>
      <c r="D66" s="38"/>
      <c r="E66" s="38"/>
      <c r="F66" s="38"/>
      <c r="G66" s="38"/>
      <c r="H66" s="38"/>
      <c r="I66" s="38"/>
      <c r="J66" s="78"/>
      <c r="K66" s="78"/>
      <c r="L66" s="37"/>
      <c r="M66" s="135"/>
      <c r="N66" s="136"/>
      <c r="O66" s="136"/>
      <c r="P66" s="136"/>
      <c r="Q66" s="136"/>
      <c r="R66" s="137"/>
      <c r="S66" s="4"/>
    </row>
    <row r="67" spans="1:19" ht="14.5" thickBot="1" x14ac:dyDescent="0.35">
      <c r="A67" s="6" t="s">
        <v>70</v>
      </c>
      <c r="B67" s="34"/>
      <c r="C67" s="134" t="s">
        <v>71</v>
      </c>
      <c r="D67" s="99"/>
      <c r="E67" s="99"/>
      <c r="F67" s="25"/>
      <c r="G67" s="25"/>
      <c r="H67" s="25"/>
      <c r="I67" s="25"/>
      <c r="J67" s="44"/>
      <c r="K67" s="44"/>
      <c r="L67" s="37">
        <f>J67+K67</f>
        <v>0</v>
      </c>
      <c r="M67" s="135"/>
      <c r="N67" s="136"/>
      <c r="O67" s="136"/>
      <c r="P67" s="136"/>
      <c r="Q67" s="136"/>
      <c r="R67" s="137"/>
      <c r="S67" s="4"/>
    </row>
    <row r="68" spans="1:19" ht="13" thickBot="1" x14ac:dyDescent="0.3">
      <c r="A68" s="7"/>
      <c r="B68" s="34"/>
      <c r="C68" s="38"/>
      <c r="D68" s="38"/>
      <c r="E68" s="38"/>
      <c r="F68" s="38"/>
      <c r="G68" s="38"/>
      <c r="H68" s="38"/>
      <c r="I68" s="38"/>
      <c r="J68" s="42"/>
      <c r="K68" s="42"/>
      <c r="L68" s="43"/>
      <c r="M68" s="135"/>
      <c r="N68" s="136"/>
      <c r="O68" s="136"/>
      <c r="P68" s="136"/>
      <c r="Q68" s="136"/>
      <c r="R68" s="137"/>
      <c r="S68" s="4"/>
    </row>
    <row r="69" spans="1:19" ht="14.5" thickBot="1" x14ac:dyDescent="0.35">
      <c r="A69" s="6" t="s">
        <v>72</v>
      </c>
      <c r="B69" s="34"/>
      <c r="C69" s="134" t="s">
        <v>73</v>
      </c>
      <c r="D69" s="99"/>
      <c r="E69" s="99"/>
      <c r="F69" s="25"/>
      <c r="G69" s="25"/>
      <c r="H69" s="25"/>
      <c r="I69" s="25"/>
      <c r="J69" s="44"/>
      <c r="K69" s="44"/>
      <c r="L69" s="37">
        <f>J69+K69</f>
        <v>0</v>
      </c>
      <c r="M69" s="135"/>
      <c r="N69" s="136"/>
      <c r="O69" s="136"/>
      <c r="P69" s="136"/>
      <c r="Q69" s="136"/>
      <c r="R69" s="137"/>
      <c r="S69" s="4"/>
    </row>
    <row r="70" spans="1:19" ht="13" thickBot="1" x14ac:dyDescent="0.3">
      <c r="A70" s="7"/>
      <c r="B70" s="34"/>
      <c r="C70" s="38"/>
      <c r="D70" s="38"/>
      <c r="E70" s="38"/>
      <c r="F70" s="38"/>
      <c r="G70" s="38"/>
      <c r="H70" s="38"/>
      <c r="I70" s="38"/>
      <c r="J70" s="42"/>
      <c r="K70" s="42"/>
      <c r="L70" s="43"/>
      <c r="M70" s="135"/>
      <c r="N70" s="136"/>
      <c r="O70" s="136"/>
      <c r="P70" s="136"/>
      <c r="Q70" s="136"/>
      <c r="R70" s="137"/>
      <c r="S70" s="4"/>
    </row>
    <row r="71" spans="1:19" ht="14.5" thickBot="1" x14ac:dyDescent="0.35">
      <c r="A71" s="6" t="s">
        <v>74</v>
      </c>
      <c r="B71" s="34"/>
      <c r="C71" s="134" t="s">
        <v>75</v>
      </c>
      <c r="D71" s="99"/>
      <c r="E71" s="99"/>
      <c r="F71" s="25"/>
      <c r="G71" s="25"/>
      <c r="H71" s="25"/>
      <c r="I71" s="25"/>
      <c r="J71" s="44"/>
      <c r="K71" s="44"/>
      <c r="L71" s="37">
        <f>J71+K71</f>
        <v>0</v>
      </c>
      <c r="M71" s="135"/>
      <c r="N71" s="136"/>
      <c r="O71" s="136"/>
      <c r="P71" s="136"/>
      <c r="Q71" s="136"/>
      <c r="R71" s="137"/>
      <c r="S71" s="4"/>
    </row>
    <row r="72" spans="1:19" ht="13" thickBot="1" x14ac:dyDescent="0.3">
      <c r="A72" s="7"/>
      <c r="B72" s="34"/>
      <c r="C72" s="38"/>
      <c r="D72" s="38"/>
      <c r="E72" s="38"/>
      <c r="F72" s="38"/>
      <c r="G72" s="38"/>
      <c r="H72" s="38"/>
      <c r="I72" s="38"/>
      <c r="J72" s="42"/>
      <c r="K72" s="42"/>
      <c r="L72" s="43"/>
      <c r="M72" s="135"/>
      <c r="N72" s="136"/>
      <c r="O72" s="136"/>
      <c r="P72" s="136"/>
      <c r="Q72" s="136"/>
      <c r="R72" s="137"/>
      <c r="S72" s="4"/>
    </row>
    <row r="73" spans="1:19" ht="14.5" thickBot="1" x14ac:dyDescent="0.35">
      <c r="A73" s="6" t="s">
        <v>76</v>
      </c>
      <c r="B73" s="34"/>
      <c r="C73" s="134" t="s">
        <v>77</v>
      </c>
      <c r="D73" s="99"/>
      <c r="E73" s="99"/>
      <c r="F73" s="25"/>
      <c r="G73" s="25"/>
      <c r="H73" s="25"/>
      <c r="I73" s="25"/>
      <c r="J73" s="44"/>
      <c r="K73" s="44"/>
      <c r="L73" s="37">
        <f>J73+K73</f>
        <v>0</v>
      </c>
      <c r="M73" s="135"/>
      <c r="N73" s="136"/>
      <c r="O73" s="136"/>
      <c r="P73" s="136"/>
      <c r="Q73" s="136"/>
      <c r="R73" s="137"/>
      <c r="S73" s="4"/>
    </row>
    <row r="74" spans="1:19" ht="13" thickBot="1" x14ac:dyDescent="0.3">
      <c r="A74" s="7"/>
      <c r="B74" s="34"/>
      <c r="C74" s="38"/>
      <c r="D74" s="38"/>
      <c r="E74" s="38"/>
      <c r="F74" s="38"/>
      <c r="G74" s="38"/>
      <c r="H74" s="38"/>
      <c r="I74" s="38"/>
      <c r="J74" s="42"/>
      <c r="K74" s="42"/>
      <c r="L74" s="43"/>
      <c r="M74" s="135"/>
      <c r="N74" s="136"/>
      <c r="O74" s="136"/>
      <c r="P74" s="136"/>
      <c r="Q74" s="136"/>
      <c r="R74" s="137"/>
      <c r="S74" s="4"/>
    </row>
    <row r="75" spans="1:19" ht="21.5" thickBot="1" x14ac:dyDescent="0.35">
      <c r="A75" s="6" t="s">
        <v>78</v>
      </c>
      <c r="B75" s="34"/>
      <c r="C75" s="134" t="s">
        <v>79</v>
      </c>
      <c r="D75" s="99"/>
      <c r="E75" s="99"/>
      <c r="F75" s="25"/>
      <c r="G75" s="25"/>
      <c r="H75" s="25"/>
      <c r="I75" s="39" t="s">
        <v>80</v>
      </c>
      <c r="J75" s="44"/>
      <c r="K75" s="44"/>
      <c r="L75" s="37">
        <f>J75+K75</f>
        <v>0</v>
      </c>
      <c r="M75" s="135"/>
      <c r="N75" s="136"/>
      <c r="O75" s="136"/>
      <c r="P75" s="136"/>
      <c r="Q75" s="136"/>
      <c r="R75" s="137"/>
      <c r="S75" s="4"/>
    </row>
    <row r="76" spans="1:19" ht="13" thickBot="1" x14ac:dyDescent="0.3">
      <c r="A76" s="7"/>
      <c r="B76" s="34"/>
      <c r="C76" s="38"/>
      <c r="D76" s="38"/>
      <c r="E76" s="38"/>
      <c r="F76" s="38"/>
      <c r="G76" s="38"/>
      <c r="H76" s="38"/>
      <c r="I76" s="38"/>
      <c r="J76" s="42"/>
      <c r="K76" s="42"/>
      <c r="L76" s="43"/>
      <c r="M76" s="135"/>
      <c r="N76" s="136"/>
      <c r="O76" s="136"/>
      <c r="P76" s="136"/>
      <c r="Q76" s="136"/>
      <c r="R76" s="137"/>
      <c r="S76" s="4"/>
    </row>
    <row r="77" spans="1:19" ht="14.5" thickBot="1" x14ac:dyDescent="0.35">
      <c r="A77" s="6" t="s">
        <v>81</v>
      </c>
      <c r="B77" s="34"/>
      <c r="C77" s="134" t="s">
        <v>82</v>
      </c>
      <c r="D77" s="99"/>
      <c r="E77" s="99"/>
      <c r="F77" s="25"/>
      <c r="G77" s="25"/>
      <c r="H77" s="25"/>
      <c r="I77" s="25"/>
      <c r="J77" s="44"/>
      <c r="K77" s="44"/>
      <c r="L77" s="37">
        <f>J77+K77</f>
        <v>0</v>
      </c>
      <c r="M77" s="135"/>
      <c r="N77" s="136"/>
      <c r="O77" s="136"/>
      <c r="P77" s="136"/>
      <c r="Q77" s="136"/>
      <c r="R77" s="137"/>
      <c r="S77" s="4"/>
    </row>
    <row r="78" spans="1:19" ht="13" thickBot="1" x14ac:dyDescent="0.3">
      <c r="A78" s="7"/>
      <c r="B78" s="34"/>
      <c r="C78" s="38"/>
      <c r="D78" s="38"/>
      <c r="E78" s="38"/>
      <c r="F78" s="38"/>
      <c r="G78" s="38"/>
      <c r="H78" s="38"/>
      <c r="I78" s="38"/>
      <c r="J78" s="42"/>
      <c r="K78" s="42"/>
      <c r="L78" s="43"/>
      <c r="M78" s="135"/>
      <c r="N78" s="136"/>
      <c r="O78" s="136"/>
      <c r="P78" s="136"/>
      <c r="Q78" s="136"/>
      <c r="R78" s="137"/>
      <c r="S78" s="4"/>
    </row>
    <row r="79" spans="1:19" ht="14.5" thickBot="1" x14ac:dyDescent="0.35">
      <c r="A79" s="6" t="s">
        <v>83</v>
      </c>
      <c r="B79" s="34"/>
      <c r="C79" s="134" t="s">
        <v>84</v>
      </c>
      <c r="D79" s="99"/>
      <c r="E79" s="99"/>
      <c r="F79" s="25"/>
      <c r="G79" s="25"/>
      <c r="H79" s="25"/>
      <c r="I79" s="25"/>
      <c r="J79" s="44"/>
      <c r="K79" s="44"/>
      <c r="L79" s="37">
        <f>J79+K79</f>
        <v>0</v>
      </c>
      <c r="M79" s="135"/>
      <c r="N79" s="136"/>
      <c r="O79" s="136"/>
      <c r="P79" s="136"/>
      <c r="Q79" s="136"/>
      <c r="R79" s="137"/>
      <c r="S79" s="4"/>
    </row>
    <row r="80" spans="1:19" ht="13" thickBot="1" x14ac:dyDescent="0.3">
      <c r="A80" s="7"/>
      <c r="B80" s="34"/>
      <c r="C80" s="38"/>
      <c r="D80" s="38"/>
      <c r="E80" s="38"/>
      <c r="F80" s="38"/>
      <c r="G80" s="38"/>
      <c r="H80" s="38"/>
      <c r="I80" s="38"/>
      <c r="J80" s="42"/>
      <c r="K80" s="42"/>
      <c r="L80" s="43"/>
      <c r="M80" s="135"/>
      <c r="N80" s="136"/>
      <c r="O80" s="136"/>
      <c r="P80" s="136"/>
      <c r="Q80" s="136"/>
      <c r="R80" s="137"/>
      <c r="S80" s="4"/>
    </row>
    <row r="81" spans="1:19" ht="14.5" thickBot="1" x14ac:dyDescent="0.35">
      <c r="A81" s="6" t="s">
        <v>85</v>
      </c>
      <c r="B81" s="34"/>
      <c r="C81" s="134" t="s">
        <v>86</v>
      </c>
      <c r="D81" s="99"/>
      <c r="E81" s="99"/>
      <c r="F81" s="25"/>
      <c r="G81" s="25"/>
      <c r="H81" s="25"/>
      <c r="I81" s="25"/>
      <c r="J81" s="44"/>
      <c r="K81" s="44"/>
      <c r="L81" s="37">
        <f>J81+K81</f>
        <v>0</v>
      </c>
      <c r="M81" s="135"/>
      <c r="N81" s="136"/>
      <c r="O81" s="136"/>
      <c r="P81" s="136"/>
      <c r="Q81" s="136"/>
      <c r="R81" s="137"/>
      <c r="S81" s="4"/>
    </row>
    <row r="82" spans="1:19" ht="13" thickBot="1" x14ac:dyDescent="0.3">
      <c r="A82" s="7"/>
      <c r="B82" s="34"/>
      <c r="C82" s="38"/>
      <c r="D82" s="38"/>
      <c r="E82" s="38"/>
      <c r="F82" s="38"/>
      <c r="G82" s="38"/>
      <c r="H82" s="38"/>
      <c r="I82" s="38"/>
      <c r="J82" s="42"/>
      <c r="K82" s="42"/>
      <c r="L82" s="43"/>
      <c r="M82" s="135"/>
      <c r="N82" s="136"/>
      <c r="O82" s="136"/>
      <c r="P82" s="136"/>
      <c r="Q82" s="136"/>
      <c r="R82" s="137"/>
      <c r="S82" s="4"/>
    </row>
    <row r="83" spans="1:19" ht="14.5" thickBot="1" x14ac:dyDescent="0.35">
      <c r="A83" s="6" t="s">
        <v>87</v>
      </c>
      <c r="B83" s="34"/>
      <c r="C83" s="134" t="s">
        <v>88</v>
      </c>
      <c r="D83" s="99"/>
      <c r="E83" s="99"/>
      <c r="F83" s="25"/>
      <c r="G83" s="25"/>
      <c r="H83" s="25"/>
      <c r="I83" s="25"/>
      <c r="J83" s="44"/>
      <c r="K83" s="44"/>
      <c r="L83" s="37">
        <f>J83+K83</f>
        <v>0</v>
      </c>
      <c r="M83" s="135"/>
      <c r="N83" s="136"/>
      <c r="O83" s="136"/>
      <c r="P83" s="136"/>
      <c r="Q83" s="136"/>
      <c r="R83" s="137"/>
      <c r="S83" s="4"/>
    </row>
    <row r="84" spans="1:19" ht="9.75" customHeight="1" x14ac:dyDescent="0.25">
      <c r="A84" s="7"/>
      <c r="B84" s="34"/>
      <c r="C84" s="38"/>
      <c r="D84" s="38"/>
      <c r="E84" s="38"/>
      <c r="F84" s="38"/>
      <c r="G84" s="38"/>
      <c r="H84" s="38"/>
      <c r="I84" s="38"/>
      <c r="J84" s="42"/>
      <c r="K84" s="42"/>
      <c r="L84" s="43"/>
      <c r="M84" s="135"/>
      <c r="N84" s="136"/>
      <c r="O84" s="136"/>
      <c r="P84" s="136"/>
      <c r="Q84" s="136"/>
      <c r="R84" s="137"/>
      <c r="S84" s="4"/>
    </row>
    <row r="85" spans="1:19" ht="14.5" thickBot="1" x14ac:dyDescent="0.35">
      <c r="A85" s="6" t="s">
        <v>89</v>
      </c>
      <c r="B85" s="34"/>
      <c r="C85" s="134" t="s">
        <v>90</v>
      </c>
      <c r="D85" s="99"/>
      <c r="E85" s="99"/>
      <c r="F85" s="156"/>
      <c r="G85" s="156"/>
      <c r="H85" s="156"/>
      <c r="I85" s="157"/>
      <c r="J85" s="42"/>
      <c r="K85" s="42"/>
      <c r="L85" s="43"/>
      <c r="M85" s="135"/>
      <c r="N85" s="136"/>
      <c r="O85" s="136"/>
      <c r="P85" s="136"/>
      <c r="Q85" s="136"/>
      <c r="R85" s="137"/>
      <c r="S85" s="4"/>
    </row>
    <row r="86" spans="1:19" ht="14.5" thickBot="1" x14ac:dyDescent="0.35">
      <c r="A86" s="6"/>
      <c r="B86" s="34"/>
      <c r="C86" s="38"/>
      <c r="D86" s="79" t="s">
        <v>91</v>
      </c>
      <c r="E86" s="145"/>
      <c r="F86" s="146"/>
      <c r="G86" s="146"/>
      <c r="H86" s="146"/>
      <c r="I86" s="147"/>
      <c r="J86" s="44"/>
      <c r="K86" s="44"/>
      <c r="L86" s="37">
        <f>J86+K86</f>
        <v>0</v>
      </c>
      <c r="M86" s="135"/>
      <c r="N86" s="136"/>
      <c r="O86" s="136"/>
      <c r="P86" s="136"/>
      <c r="Q86" s="136"/>
      <c r="R86" s="137"/>
      <c r="S86" s="4"/>
    </row>
    <row r="87" spans="1:19" ht="13" thickBot="1" x14ac:dyDescent="0.3">
      <c r="A87" s="7"/>
      <c r="B87" s="80"/>
      <c r="C87" s="81"/>
      <c r="D87" s="81"/>
      <c r="E87" s="81"/>
      <c r="F87" s="81"/>
      <c r="G87" s="81"/>
      <c r="H87" s="81"/>
      <c r="I87" s="82"/>
      <c r="J87" s="78"/>
      <c r="K87" s="78"/>
      <c r="L87" s="83"/>
      <c r="M87" s="135"/>
      <c r="N87" s="136"/>
      <c r="O87" s="136"/>
      <c r="P87" s="136"/>
      <c r="Q87" s="136"/>
      <c r="R87" s="137"/>
      <c r="S87" s="4"/>
    </row>
    <row r="88" spans="1:19" ht="13" thickBot="1" x14ac:dyDescent="0.3">
      <c r="A88" s="7"/>
      <c r="B88" s="151" t="s">
        <v>92</v>
      </c>
      <c r="C88" s="152"/>
      <c r="D88" s="152"/>
      <c r="E88" s="152"/>
      <c r="F88" s="26"/>
      <c r="G88" s="26"/>
      <c r="H88" s="26"/>
      <c r="I88" s="26"/>
      <c r="J88" s="84">
        <f>SUM(J44:J87)</f>
        <v>4945.5</v>
      </c>
      <c r="K88" s="85">
        <f>SUM(K44:K87)</f>
        <v>1331</v>
      </c>
      <c r="L88" s="86">
        <f>SUM(L43:L87)</f>
        <v>6276.5</v>
      </c>
      <c r="M88" s="135"/>
      <c r="N88" s="136"/>
      <c r="O88" s="136"/>
      <c r="P88" s="136"/>
      <c r="Q88" s="136"/>
      <c r="R88" s="137"/>
      <c r="S88" s="4"/>
    </row>
    <row r="89" spans="1:19" ht="13" thickBot="1" x14ac:dyDescent="0.3">
      <c r="A89" s="7"/>
      <c r="B89" s="80"/>
      <c r="C89" s="81"/>
      <c r="D89" s="81"/>
      <c r="E89" s="81"/>
      <c r="F89" s="81"/>
      <c r="G89" s="81"/>
      <c r="H89" s="81"/>
      <c r="I89" s="81"/>
      <c r="J89" s="85"/>
      <c r="K89" s="85"/>
      <c r="L89" s="86"/>
      <c r="M89" s="135"/>
      <c r="N89" s="136"/>
      <c r="O89" s="136"/>
      <c r="P89" s="136"/>
      <c r="Q89" s="136"/>
      <c r="R89" s="137"/>
      <c r="S89" s="4"/>
    </row>
    <row r="90" spans="1:19" ht="13.5" customHeight="1" thickBot="1" x14ac:dyDescent="0.3">
      <c r="A90" s="87"/>
      <c r="B90" s="151" t="s">
        <v>93</v>
      </c>
      <c r="C90" s="152"/>
      <c r="D90" s="152"/>
      <c r="E90" s="152"/>
      <c r="F90" s="26"/>
      <c r="G90" s="26"/>
      <c r="H90" s="26"/>
      <c r="I90" s="26"/>
      <c r="J90" s="85">
        <f>J88+J41</f>
        <v>4945.5</v>
      </c>
      <c r="K90" s="85">
        <f>K88+K41</f>
        <v>1331</v>
      </c>
      <c r="L90" s="86">
        <f>L88+L41</f>
        <v>6276.5</v>
      </c>
      <c r="M90" s="153"/>
      <c r="N90" s="154"/>
      <c r="O90" s="154"/>
      <c r="P90" s="154"/>
      <c r="Q90" s="154"/>
      <c r="R90" s="155"/>
      <c r="S90" s="4"/>
    </row>
  </sheetData>
  <sheetProtection selectLockedCells="1"/>
  <mergeCells count="145">
    <mergeCell ref="M87:R87"/>
    <mergeCell ref="B88:E88"/>
    <mergeCell ref="M88:R88"/>
    <mergeCell ref="M89:R89"/>
    <mergeCell ref="B90:E90"/>
    <mergeCell ref="M90:R90"/>
    <mergeCell ref="C83:E83"/>
    <mergeCell ref="M83:R83"/>
    <mergeCell ref="M84:R84"/>
    <mergeCell ref="C85:I85"/>
    <mergeCell ref="M85:R85"/>
    <mergeCell ref="E86:I86"/>
    <mergeCell ref="M86:R86"/>
    <mergeCell ref="C79:E79"/>
    <mergeCell ref="M79:R79"/>
    <mergeCell ref="M80:R80"/>
    <mergeCell ref="C81:E81"/>
    <mergeCell ref="M81:R81"/>
    <mergeCell ref="M82:R82"/>
    <mergeCell ref="C75:E75"/>
    <mergeCell ref="M75:R75"/>
    <mergeCell ref="M76:R76"/>
    <mergeCell ref="C77:E77"/>
    <mergeCell ref="M77:R77"/>
    <mergeCell ref="M78:R78"/>
    <mergeCell ref="C71:E71"/>
    <mergeCell ref="M71:R71"/>
    <mergeCell ref="M72:R72"/>
    <mergeCell ref="C73:E73"/>
    <mergeCell ref="M73:R73"/>
    <mergeCell ref="M74:R74"/>
    <mergeCell ref="C67:E67"/>
    <mergeCell ref="M67:R67"/>
    <mergeCell ref="M68:R68"/>
    <mergeCell ref="C69:E69"/>
    <mergeCell ref="M69:R69"/>
    <mergeCell ref="M70:R70"/>
    <mergeCell ref="M63:R63"/>
    <mergeCell ref="D64:E64"/>
    <mergeCell ref="M64:R64"/>
    <mergeCell ref="D65:E65"/>
    <mergeCell ref="M65:R65"/>
    <mergeCell ref="M66:R66"/>
    <mergeCell ref="M57:R57"/>
    <mergeCell ref="M59:R59"/>
    <mergeCell ref="M60:R60"/>
    <mergeCell ref="D61:E61"/>
    <mergeCell ref="M61:R61"/>
    <mergeCell ref="M62:R62"/>
    <mergeCell ref="M52:R52"/>
    <mergeCell ref="M53:R53"/>
    <mergeCell ref="M54:R54"/>
    <mergeCell ref="D55:E55"/>
    <mergeCell ref="M55:R55"/>
    <mergeCell ref="M56:R56"/>
    <mergeCell ref="C48:E48"/>
    <mergeCell ref="M48:R48"/>
    <mergeCell ref="M49:R49"/>
    <mergeCell ref="C50:E50"/>
    <mergeCell ref="M50:R50"/>
    <mergeCell ref="D51:E51"/>
    <mergeCell ref="M51:R51"/>
    <mergeCell ref="C44:E44"/>
    <mergeCell ref="M44:R44"/>
    <mergeCell ref="M45:R45"/>
    <mergeCell ref="C46:E46"/>
    <mergeCell ref="M46:R46"/>
    <mergeCell ref="M47:R47"/>
    <mergeCell ref="M40:R40"/>
    <mergeCell ref="B41:E41"/>
    <mergeCell ref="M41:R41"/>
    <mergeCell ref="M42:R42"/>
    <mergeCell ref="B43:E43"/>
    <mergeCell ref="M43:R43"/>
    <mergeCell ref="M36:R36"/>
    <mergeCell ref="M37:R37"/>
    <mergeCell ref="M38:R38"/>
    <mergeCell ref="C39:E39"/>
    <mergeCell ref="F39:I39"/>
    <mergeCell ref="M39:R39"/>
    <mergeCell ref="C32:E32"/>
    <mergeCell ref="M32:R32"/>
    <mergeCell ref="C33:E33"/>
    <mergeCell ref="M33:R33"/>
    <mergeCell ref="M34:R34"/>
    <mergeCell ref="C35:E35"/>
    <mergeCell ref="M35:R35"/>
    <mergeCell ref="C29:E29"/>
    <mergeCell ref="M29:R29"/>
    <mergeCell ref="C30:E30"/>
    <mergeCell ref="M30:R30"/>
    <mergeCell ref="C31:E31"/>
    <mergeCell ref="M31:R31"/>
    <mergeCell ref="C26:E26"/>
    <mergeCell ref="M26:R26"/>
    <mergeCell ref="C27:E27"/>
    <mergeCell ref="M27:R27"/>
    <mergeCell ref="C28:E28"/>
    <mergeCell ref="M28:R28"/>
    <mergeCell ref="C23:E23"/>
    <mergeCell ref="M23:R23"/>
    <mergeCell ref="C24:E24"/>
    <mergeCell ref="M24:R24"/>
    <mergeCell ref="C25:E25"/>
    <mergeCell ref="M25:R25"/>
    <mergeCell ref="G19:H19"/>
    <mergeCell ref="M19:R19"/>
    <mergeCell ref="G20:H20"/>
    <mergeCell ref="M20:R20"/>
    <mergeCell ref="M21:R21"/>
    <mergeCell ref="M22:R22"/>
    <mergeCell ref="G15:H15"/>
    <mergeCell ref="M15:R15"/>
    <mergeCell ref="F16:H16"/>
    <mergeCell ref="M16:R16"/>
    <mergeCell ref="M17:R17"/>
    <mergeCell ref="C18:E18"/>
    <mergeCell ref="G18:I18"/>
    <mergeCell ref="M18:R18"/>
    <mergeCell ref="C12:E12"/>
    <mergeCell ref="M12:R12"/>
    <mergeCell ref="C13:E13"/>
    <mergeCell ref="G13:I13"/>
    <mergeCell ref="M13:R13"/>
    <mergeCell ref="G14:H14"/>
    <mergeCell ref="M14:R14"/>
    <mergeCell ref="B9:E9"/>
    <mergeCell ref="M9:R9"/>
    <mergeCell ref="C10:E10"/>
    <mergeCell ref="M10:R10"/>
    <mergeCell ref="G11:H11"/>
    <mergeCell ref="M11:R11"/>
    <mergeCell ref="D5:E6"/>
    <mergeCell ref="M5:N6"/>
    <mergeCell ref="O5:R6"/>
    <mergeCell ref="A7:A8"/>
    <mergeCell ref="B7:E8"/>
    <mergeCell ref="M7:Q8"/>
    <mergeCell ref="B1:I1"/>
    <mergeCell ref="M1:N1"/>
    <mergeCell ref="O1:R1"/>
    <mergeCell ref="B2:L2"/>
    <mergeCell ref="M2:N4"/>
    <mergeCell ref="O2:R4"/>
    <mergeCell ref="D3:E4"/>
  </mergeCells>
  <pageMargins left="0.35433070866141736" right="0.35433070866141736" top="0.39370078740157483" bottom="0.39370078740157483" header="0.51181102362204722" footer="0.51181102362204722"/>
  <pageSetup paperSize="8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 budget</vt:lpstr>
    </vt:vector>
  </TitlesOfParts>
  <Company>BSL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Sterling</dc:creator>
  <cp:lastModifiedBy>Nicola MacKenzie</cp:lastModifiedBy>
  <cp:lastPrinted>2019-08-16T02:56:52Z</cp:lastPrinted>
  <dcterms:created xsi:type="dcterms:W3CDTF">2017-07-05T07:03:05Z</dcterms:created>
  <dcterms:modified xsi:type="dcterms:W3CDTF">2020-08-13T05:28:56Z</dcterms:modified>
</cp:coreProperties>
</file>